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3030" windowWidth="24870" windowHeight="11400" tabRatio="841" activeTab="0"/>
  </bookViews>
  <sheets>
    <sheet name="출원-총괄" sheetId="1" r:id="rId1"/>
    <sheet name="출원-시도별" sheetId="2" r:id="rId2"/>
    <sheet name="출원-연구주체별" sheetId="3" r:id="rId3"/>
    <sheet name="출원-내국출원인" sheetId="4" r:id="rId4"/>
    <sheet name="출원-국외출원인" sheetId="5" r:id="rId5"/>
    <sheet name="등록-총괄" sheetId="6" r:id="rId6"/>
    <sheet name="등록-시.도별" sheetId="7" r:id="rId7"/>
    <sheet name="등록-연구주체별" sheetId="8" r:id="rId8"/>
    <sheet name="등록-주요출원인" sheetId="9" r:id="rId9"/>
    <sheet name="심사" sheetId="10" r:id="rId10"/>
    <sheet name="심판" sheetId="11" r:id="rId11"/>
  </sheets>
  <definedNames>
    <definedName name="_xlnm.Print_Area" localSheetId="9">'심사'!$A$1:$W$35</definedName>
  </definedNames>
  <calcPr fullCalcOnLoad="1"/>
</workbook>
</file>

<file path=xl/sharedStrings.xml><?xml version="1.0" encoding="utf-8"?>
<sst xmlns="http://schemas.openxmlformats.org/spreadsheetml/2006/main" count="826" uniqueCount="287">
  <si>
    <t>특허</t>
  </si>
  <si>
    <t>권리</t>
  </si>
  <si>
    <t>디자인</t>
  </si>
  <si>
    <t>구분</t>
  </si>
  <si>
    <t>누계</t>
  </si>
  <si>
    <t>증감율</t>
  </si>
  <si>
    <t>총계</t>
  </si>
  <si>
    <t>청구</t>
  </si>
  <si>
    <t>착수</t>
  </si>
  <si>
    <t>소계</t>
  </si>
  <si>
    <t>포대</t>
  </si>
  <si>
    <t>다류</t>
  </si>
  <si>
    <t>처리</t>
  </si>
  <si>
    <t>연도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</si>
  <si>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</si>
  <si>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</si>
  <si>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</si>
  <si>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</si>
  <si>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</si>
  <si>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</si>
  <si>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</si>
  <si>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</si>
  <si>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</si>
  <si>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</si>
  <si>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</si>
  <si>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</si>
  <si>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실용신안</t>
  </si>
  <si>
    <t>□ PCT 국제조사</t>
  </si>
  <si>
    <t>심사통계</t>
  </si>
  <si>
    <t>□ 총 괄</t>
  </si>
  <si>
    <t>권리</t>
  </si>
  <si>
    <t>상표신규</t>
  </si>
  <si>
    <t>상표분류</t>
  </si>
  <si>
    <t>상표갱신</t>
  </si>
  <si>
    <t>PCT
국제조사</t>
  </si>
  <si>
    <t>□ 심사처리기간</t>
  </si>
  <si>
    <t>특허
실용신안</t>
  </si>
  <si>
    <t>디자인</t>
  </si>
  <si>
    <t>상표</t>
  </si>
  <si>
    <t>13년</t>
  </si>
  <si>
    <t>12년</t>
  </si>
  <si>
    <t>11년</t>
  </si>
  <si>
    <t>10년</t>
  </si>
  <si>
    <t>2012년</t>
  </si>
  <si>
    <t>2013년 </t>
  </si>
  <si>
    <t>2013년</t>
  </si>
  <si>
    <t>3/4분기</t>
  </si>
  <si>
    <t>심판통계</t>
  </si>
  <si>
    <t>□ 총괄</t>
  </si>
  <si>
    <t>○ 3/4분기</t>
  </si>
  <si>
    <t>청구건수</t>
  </si>
  <si>
    <t>처리건수</t>
  </si>
  <si>
    <t>결정계</t>
  </si>
  <si>
    <t>당사자계</t>
  </si>
  <si>
    <t>실용신안</t>
  </si>
  <si>
    <t>상표</t>
  </si>
  <si>
    <t> ○ 누계</t>
  </si>
  <si>
    <t>□ IPC 분류별</t>
  </si>
  <si>
    <t>특허분류</t>
  </si>
  <si>
    <t>3/4분기</t>
  </si>
  <si>
    <t>청구
건수</t>
  </si>
  <si>
    <t>처리
건수</t>
  </si>
  <si>
    <t>생활필수품</t>
  </si>
  <si>
    <t>처리조작·
운수</t>
  </si>
  <si>
    <t>화학·야금</t>
  </si>
  <si>
    <t>섬유·지류</t>
  </si>
  <si>
    <t>고정구조물</t>
  </si>
  <si>
    <t>기계공학</t>
  </si>
  <si>
    <t>물리학</t>
  </si>
  <si>
    <t>전기</t>
  </si>
  <si>
    <t>미분류</t>
  </si>
  <si>
    <t>출원동향</t>
  </si>
  <si>
    <t>권리구분</t>
  </si>
  <si>
    <t>총계</t>
  </si>
  <si>
    <t xml:space="preserve"> ※ 상표의 경우 신규출원건만 집계</t>
  </si>
  <si>
    <t>□ 내 · 외국인별 동향</t>
  </si>
  <si>
    <t>(단위 : 건, 점유율)</t>
  </si>
  <si>
    <t>내국</t>
  </si>
  <si>
    <t>외국</t>
  </si>
  <si>
    <t>특허</t>
  </si>
  <si>
    <t>총합계</t>
  </si>
  <si>
    <t>□ 시 · 도별 출원 현황</t>
  </si>
  <si>
    <t>(단위 : 건)</t>
  </si>
  <si>
    <t>지역</t>
  </si>
  <si>
    <t>2012년</t>
  </si>
  <si>
    <t>2013년</t>
  </si>
  <si>
    <t>서울</t>
  </si>
  <si>
    <t>부산</t>
  </si>
  <si>
    <t>대구</t>
  </si>
  <si>
    <t>인천</t>
  </si>
  <si>
    <t>광주</t>
  </si>
  <si>
    <t>대전</t>
  </si>
  <si>
    <t>울산</t>
  </si>
  <si>
    <t>경기</t>
  </si>
  <si>
    <t>강원</t>
  </si>
  <si>
    <t>충청북도</t>
  </si>
  <si>
    <t>충청남도</t>
  </si>
  <si>
    <t>전라북도</t>
  </si>
  <si>
    <t>전라남도</t>
  </si>
  <si>
    <t>경상북도</t>
  </si>
  <si>
    <t>경상남도</t>
  </si>
  <si>
    <t>제주</t>
  </si>
  <si>
    <t>세종특별자치시</t>
  </si>
  <si>
    <t>기타</t>
  </si>
  <si>
    <t>*기타 : 교포, 군인 등</t>
  </si>
  <si>
    <t>□ 국가별 출원 현황</t>
  </si>
  <si>
    <t>국가</t>
  </si>
  <si>
    <t>일본</t>
  </si>
  <si>
    <t>미국</t>
  </si>
  <si>
    <t>독일</t>
  </si>
  <si>
    <t>프랑스 </t>
  </si>
  <si>
    <t>스위스</t>
  </si>
  <si>
    <t>네덜란드</t>
  </si>
  <si>
    <t>영국</t>
  </si>
  <si>
    <t>대만 </t>
  </si>
  <si>
    <t>중국</t>
  </si>
  <si>
    <t>이탈리아 </t>
  </si>
  <si>
    <t>스웨덴 </t>
  </si>
  <si>
    <t>핀란드 </t>
  </si>
  <si>
    <t>캐나다</t>
  </si>
  <si>
    <t>오스트레일리아</t>
  </si>
  <si>
    <t>벨기에 </t>
  </si>
  <si>
    <t>□ 출원인별 동향</t>
  </si>
  <si>
    <t> ○ 총괄</t>
  </si>
  <si>
    <t>2012년 연구주체분류</t>
  </si>
  <si>
    <t>2012년</t>
  </si>
  <si>
    <t>2013년</t>
  </si>
  <si>
    <t>공공연구기관</t>
  </si>
  <si>
    <t>연구기관</t>
  </si>
  <si>
    <t>공기업</t>
  </si>
  <si>
    <t>정부</t>
  </si>
  <si>
    <t>국가(정부)</t>
  </si>
  <si>
    <t>대기업</t>
  </si>
  <si>
    <t>중견기업</t>
  </si>
  <si>
    <t>*중소기업</t>
  </si>
  <si>
    <t>기타공공기관</t>
  </si>
  <si>
    <t>공공기관</t>
  </si>
  <si>
    <t>지방자치단체</t>
  </si>
  <si>
    <t>고등교육법에 의한 학교</t>
  </si>
  <si>
    <t>학교법인</t>
  </si>
  <si>
    <t>대학교</t>
  </si>
  <si>
    <t>대학</t>
  </si>
  <si>
    <t>내국개인</t>
  </si>
  <si>
    <t>외국법인</t>
  </si>
  <si>
    <t>외국개인</t>
  </si>
  <si>
    <t>*중소기업(중소기업+기타내국법인)</t>
  </si>
  <si>
    <t>*중견기업(한국중견기업연합회 회원으로 등록된 업체)</t>
  </si>
  <si>
    <t>*기타 : 출원인속성이 미분류된 건</t>
  </si>
  <si>
    <t xml:space="preserve"> ○ 권리별 </t>
  </si>
  <si>
    <t>특허/실용</t>
  </si>
  <si>
    <t>상표/디자인</t>
  </si>
  <si>
    <t>국가</t>
  </si>
  <si>
    <t xml:space="preserve">대학교  </t>
  </si>
  <si>
    <t>기타</t>
  </si>
  <si>
    <t>□ 권리별 주요출원인 동향</t>
  </si>
  <si>
    <t> ○ 국내</t>
  </si>
  <si>
    <t>   - 특허 · 실용신안</t>
  </si>
  <si>
    <t>순위</t>
  </si>
  <si>
    <t>출원인명</t>
  </si>
  <si>
    <t>삼성전자주식회사</t>
  </si>
  <si>
    <t>엘지화학</t>
  </si>
  <si>
    <t>엘지전자</t>
  </si>
  <si>
    <t>현대중공업</t>
  </si>
  <si>
    <t>삼성디스플레이주식회사</t>
  </si>
  <si>
    <t>한국전자통신연구원</t>
  </si>
  <si>
    <t>삼성전기주식회사</t>
  </si>
  <si>
    <t>현대자동차주식회사</t>
  </si>
  <si>
    <t>삼성중공업주식회사</t>
  </si>
  <si>
    <t>엘지디스플레이주식회사</t>
  </si>
  <si>
    <t>  - 상표권</t>
  </si>
  <si>
    <t>조특허킹(주)</t>
  </si>
  <si>
    <t>(주)아모레퍼시픽</t>
  </si>
  <si>
    <t>엘지생활건강</t>
  </si>
  <si>
    <t>주식회사이랜드리테일</t>
  </si>
  <si>
    <t>주식회사다음커뮤니케이션</t>
  </si>
  <si>
    <t>(주)더페이스샵</t>
  </si>
  <si>
    <t>해태제과식품주식회사</t>
  </si>
  <si>
    <t>주식회사이랜드파크</t>
  </si>
  <si>
    <t>에스엠엔터테인먼트</t>
  </si>
  <si>
    <t>영림임업</t>
  </si>
  <si>
    <t>씨제이</t>
  </si>
  <si>
    <t>(주)씨앤보코</t>
  </si>
  <si>
    <t>-</t>
  </si>
  <si>
    <t>주식회사호영하이텍</t>
  </si>
  <si>
    <t>주식회사대안텍스타일</t>
  </si>
  <si>
    <t>(주)라인텍스타일</t>
  </si>
  <si>
    <t> ○ 국외</t>
  </si>
  <si>
    <t xml:space="preserve">  - 특허/실용신안 </t>
  </si>
  <si>
    <t>기업명</t>
  </si>
  <si>
    <t>퀄컴인코포레이티드(QUALCOMMINCORPORATED)</t>
  </si>
  <si>
    <t>캐논가부시끼가이샤(CANONKABUSHIKIKAISHA)</t>
  </si>
  <si>
    <t>알카텔루슨트(ALCATELLUCENT)</t>
  </si>
  <si>
    <t>가부시키가이샤한도오따이에네루기켄큐쇼(SEMICONDUCTORENERGYLABORATORYCO.,LTD.)</t>
  </si>
  <si>
    <t>닛토덴코(NITTODENKOCORPORATION)</t>
  </si>
  <si>
    <t>도쿄엘렉트론가부시키가이샤(TOKYOELECTRONLIMITED)</t>
  </si>
  <si>
    <t>미쓰비시덴키(MITSUBISHIELECTRIC)</t>
  </si>
  <si>
    <t>인텔코오퍼레이션(INTEL)</t>
  </si>
  <si>
    <t>타이완세미콘덕터매뉴팩쳐링컴퍼니리미티드(TAIWANSEMICONDUCTORMANUFACTURING)</t>
  </si>
  <si>
    <t>애플인크.(APPLEINC.)</t>
  </si>
  <si>
    <t xml:space="preserve">  - 상표권 </t>
  </si>
  <si>
    <t>포워드벤처스엘엘씨(ForwardVentures,LLC)</t>
  </si>
  <si>
    <t>-</t>
  </si>
  <si>
    <t>에베레스트트레이딩코포레이션(EVERESTTRADINGCORP)</t>
  </si>
  <si>
    <t>더프록터앤드갬블캄파니(THEPROCTER&amp;GAMBLECOMPANY)</t>
  </si>
  <si>
    <t>로레알(L'OREAL)</t>
  </si>
  <si>
    <t>노파르티스아게(NOVARTISAG)</t>
  </si>
  <si>
    <t>휴렛-팩커드디벨롭먼트컴퍼니,엘.피.(HEWLETT-PACKARDDEVELOPMENTCOMPANY,L.P.)</t>
  </si>
  <si>
    <t>멜라루카,인크.(MELALEUCA,INC.)</t>
  </si>
  <si>
    <t>미르본(MILBON)</t>
  </si>
  <si>
    <t>-</t>
  </si>
  <si>
    <t>다케다야쿠힌고교(TAKEDAPHARMACEUTICALCOMPANY)</t>
  </si>
  <si>
    <t>에슬리베이커데이비스엘티디(ASTLEYBAKERDAVIESLTD)</t>
  </si>
  <si>
    <t xml:space="preserve">  - 디자인권 </t>
  </si>
  <si>
    <t>코닌클리케필립스엔.브이.(KONINKLIJKEPHILIPSN.V.)</t>
  </si>
  <si>
    <t>볼보트럭코포레이션(VolvoTruckCorporation)</t>
  </si>
  <si>
    <t>다아트인더스트리즈인코포레이팃드(DARTINDUSTRIES)</t>
  </si>
  <si>
    <t>가부시키가이샤반다이(KABUSHIKIKAISHABANDAI)</t>
  </si>
  <si>
    <t>마이크로소프트코포레이션(MICROSOFT)</t>
  </si>
  <si>
    <t>만트럭운트버스악티엔게젤샤프트(ManTruck＆BusAG)</t>
  </si>
  <si>
    <t>다이슨테크놀러지리미티드(DYSONTECHNOLOGY)</t>
  </si>
  <si>
    <t>아우디아게(AUDIAG)</t>
  </si>
  <si>
    <t>혼다기켄고교(HondaMotorCo.Ltd)</t>
  </si>
  <si>
    <t>등록동향</t>
  </si>
  <si>
    <t xml:space="preserve">(단위: 건) </t>
  </si>
  <si>
    <t>권리구분</t>
  </si>
  <si>
    <t>2012년</t>
  </si>
  <si>
    <t>2013년</t>
  </si>
  <si>
    <t>□ 내 · 외국인별 동향</t>
  </si>
  <si>
    <t>실용신안</t>
  </si>
  <si>
    <t>□ 시 · 도별 등록현황</t>
  </si>
  <si>
    <t>충청북도</t>
  </si>
  <si>
    <t>충청남도</t>
  </si>
  <si>
    <t>전라북도</t>
  </si>
  <si>
    <t>전라남도</t>
  </si>
  <si>
    <t>경상북도</t>
  </si>
  <si>
    <t>경상남도</t>
  </si>
  <si>
    <t>기타</t>
  </si>
  <si>
    <t>*기타 : 교포, 군인 등</t>
  </si>
  <si>
    <t>□ 국가별 등록현황</t>
  </si>
  <si>
    <t>일본(JP)</t>
  </si>
  <si>
    <t>미국(US)</t>
  </si>
  <si>
    <t>독일(DE)</t>
  </si>
  <si>
    <t>프랑스(FR)</t>
  </si>
  <si>
    <t>네덜란드(NL)</t>
  </si>
  <si>
    <t>스위스(CH)</t>
  </si>
  <si>
    <t>대만(TW)</t>
  </si>
  <si>
    <t>영국(GB)</t>
  </si>
  <si>
    <t>핀란드(FI)</t>
  </si>
  <si>
    <t>이탈리아(IT)</t>
  </si>
  <si>
    <t>스웨덴(SE)</t>
  </si>
  <si>
    <t>캐나다(CA)</t>
  </si>
  <si>
    <t>중국(CN)</t>
  </si>
  <si>
    <t>오스트레일리아(AU)</t>
  </si>
  <si>
    <t>싱가포르(SG)</t>
  </si>
  <si>
    <t>□ 권리자별 동향</t>
  </si>
  <si>
    <t>3/4분기 </t>
  </si>
  <si>
    <t>국가(정부)</t>
  </si>
  <si>
    <t>중견기업</t>
  </si>
  <si>
    <t>*중소기업</t>
  </si>
  <si>
    <t>공공기관</t>
  </si>
  <si>
    <t> ※ 중소기업(중견기업+중소기업+기타내국법인)</t>
  </si>
  <si>
    <t> ※ 기타 : 권리자 미분류 건</t>
  </si>
  <si>
    <t>□ 권리별 주요 권리자</t>
  </si>
  <si>
    <t> ○ 특허 · 실용신안</t>
  </si>
  <si>
    <t>엘지전자주식회사</t>
  </si>
  <si>
    <t>주식회사포스코</t>
  </si>
  <si>
    <t>현대제철주식회사</t>
  </si>
  <si>
    <t>주식회사엘지화학</t>
  </si>
  <si>
    <t>엘지이노텍주식회사</t>
  </si>
  <si>
    <t> ○ 디자인</t>
  </si>
  <si>
    <t>아모레퍼시픽</t>
  </si>
  <si>
    <t>씨제이제일제당</t>
  </si>
  <si>
    <t>엘지하우시스</t>
  </si>
  <si>
    <t>주식회사엘지생활건강</t>
  </si>
  <si>
    <t>기아자동차주식회사</t>
  </si>
  <si>
    <t>코오롱인더스트리주식회사</t>
  </si>
  <si>
    <t>영림임업주식회사</t>
  </si>
  <si>
    <t>데코물산</t>
  </si>
  <si>
    <t> ○ 상표권</t>
  </si>
  <si>
    <t>코웨이주식회사</t>
  </si>
  <si>
    <t>-</t>
  </si>
  <si>
    <t>주식회사이랜드월드</t>
  </si>
  <si>
    <t>주식회사한국인삼공사</t>
  </si>
  <si>
    <t>씨제이오쇼핑</t>
  </si>
  <si>
    <t>배해동</t>
  </si>
  <si>
    <t>세종</t>
  </si>
  <si>
    <r>
      <t>  -</t>
    </r>
    <r>
      <rPr>
        <sz val="12"/>
        <rFont val="맑은 고딕"/>
        <family val="3"/>
      </rPr>
      <t xml:space="preserve"> 디자인권</t>
    </r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</si>
</sst>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0_ "/>
    <numFmt numFmtId="179" formatCode="[$-412]yyyy&quot;년&quot;\ m&quot;월&quot;\ d&quot;일&quot;\ dddd"/>
    <numFmt numFmtId="180" formatCode="[$-412]AM/PM\ h:mm:ss"/>
  </numFmts>
  <fonts count="92">
    <font>
      <sz val="11"/>
      <name val="돋움"/>
      <family val="3"/>
    </font>
    <font>
      <sz val="9"/>
      <color indexed="8"/>
      <name val="맑은 고딕"/>
      <family val="3"/>
    </font>
    <font>
      <sz val="8"/>
      <name val="돋움"/>
      <family val="3"/>
    </font>
    <font>
      <sz val="11"/>
      <color indexed="8"/>
      <name val="돋움"/>
      <family val="3"/>
    </font>
    <font>
      <sz val="12"/>
      <name val="맑은 고딕"/>
      <family val="3"/>
    </font>
    <font>
      <sz val="9"/>
      <color indexed="9"/>
      <name val="맑은 고딕"/>
      <family val="3"/>
    </font>
    <font>
      <sz val="9"/>
      <color indexed="10"/>
      <name val="맑은 고딕"/>
      <family val="3"/>
    </font>
    <font>
      <b/>
      <sz val="9"/>
      <color indexed="52"/>
      <name val="맑은 고딕"/>
      <family val="3"/>
    </font>
    <font>
      <sz val="9"/>
      <color indexed="20"/>
      <name val="맑은 고딕"/>
      <family val="3"/>
    </font>
    <font>
      <sz val="9"/>
      <color indexed="60"/>
      <name val="맑은 고딕"/>
      <family val="3"/>
    </font>
    <font>
      <i/>
      <sz val="9"/>
      <color indexed="23"/>
      <name val="맑은 고딕"/>
      <family val="3"/>
    </font>
    <font>
      <b/>
      <sz val="9"/>
      <color indexed="9"/>
      <name val="맑은 고딕"/>
      <family val="3"/>
    </font>
    <font>
      <sz val="9"/>
      <color indexed="52"/>
      <name val="맑은 고딕"/>
      <family val="3"/>
    </font>
    <font>
      <b/>
      <sz val="9"/>
      <color indexed="8"/>
      <name val="맑은 고딕"/>
      <family val="3"/>
    </font>
    <font>
      <sz val="9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9"/>
      <color indexed="17"/>
      <name val="맑은 고딕"/>
      <family val="3"/>
    </font>
    <font>
      <b/>
      <sz val="9"/>
      <color indexed="63"/>
      <name val="맑은 고딕"/>
      <family val="3"/>
    </font>
    <font>
      <sz val="11"/>
      <color indexed="8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sz val="10"/>
      <color indexed="8"/>
      <name val="맑은 고딕"/>
      <family val="3"/>
    </font>
    <font>
      <b/>
      <sz val="12"/>
      <name val="맑은 고딕"/>
      <family val="3"/>
    </font>
    <font>
      <b/>
      <sz val="12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name val="맑은 고딕"/>
      <family val="3"/>
    </font>
    <font>
      <b/>
      <sz val="24"/>
      <name val="맑은 고딕"/>
      <family val="3"/>
    </font>
    <font>
      <b/>
      <sz val="14"/>
      <color indexed="8"/>
      <name val="맑은 고딕"/>
      <family val="3"/>
    </font>
    <font>
      <sz val="9"/>
      <color indexed="55"/>
      <name val="맑은 고딕"/>
      <family val="3"/>
    </font>
    <font>
      <sz val="14"/>
      <name val="맑은 고딕"/>
      <family val="3"/>
    </font>
    <font>
      <b/>
      <sz val="11"/>
      <color indexed="8"/>
      <name val="맑은 고딕"/>
      <family val="3"/>
    </font>
    <font>
      <sz val="10"/>
      <color indexed="10"/>
      <name val="맑은 고딕"/>
      <family val="3"/>
    </font>
    <font>
      <sz val="16"/>
      <name val="맑은 고딕"/>
      <family val="3"/>
    </font>
    <font>
      <sz val="20"/>
      <name val="맑은 고딕"/>
      <family val="3"/>
    </font>
    <font>
      <sz val="12"/>
      <color indexed="8"/>
      <name val="맑은 고딕"/>
      <family val="3"/>
    </font>
    <font>
      <sz val="16"/>
      <color indexed="8"/>
      <name val="맑은 고딕"/>
      <family val="3"/>
    </font>
    <font>
      <b/>
      <sz val="16"/>
      <color indexed="8"/>
      <name val="맑은 고딕"/>
      <family val="3"/>
    </font>
    <font>
      <b/>
      <sz val="20"/>
      <name val="맑은 고딕"/>
      <family val="3"/>
    </font>
    <font>
      <b/>
      <sz val="16"/>
      <name val="맑은 고딕"/>
      <family val="3"/>
    </font>
    <font>
      <b/>
      <sz val="14"/>
      <name val="맑은 고딕"/>
      <family val="3"/>
    </font>
    <font>
      <sz val="9"/>
      <color theme="1"/>
      <name val="맑은 고딕"/>
      <family val="3"/>
    </font>
    <font>
      <sz val="9"/>
      <color theme="0"/>
      <name val="맑은 고딕"/>
      <family val="3"/>
    </font>
    <font>
      <sz val="9"/>
      <color rgb="FFFF0000"/>
      <name val="맑은 고딕"/>
      <family val="3"/>
    </font>
    <font>
      <b/>
      <sz val="9"/>
      <color rgb="FFFA7D00"/>
      <name val="맑은 고딕"/>
      <family val="3"/>
    </font>
    <font>
      <sz val="9"/>
      <color rgb="FF9C0006"/>
      <name val="맑은 고딕"/>
      <family val="3"/>
    </font>
    <font>
      <sz val="9"/>
      <color rgb="FF9C6500"/>
      <name val="맑은 고딕"/>
      <family val="3"/>
    </font>
    <font>
      <i/>
      <sz val="9"/>
      <color rgb="FF7F7F7F"/>
      <name val="맑은 고딕"/>
      <family val="3"/>
    </font>
    <font>
      <b/>
      <sz val="9"/>
      <color theme="0"/>
      <name val="맑은 고딕"/>
      <family val="3"/>
    </font>
    <font>
      <sz val="9"/>
      <color rgb="FFFA7D00"/>
      <name val="맑은 고딕"/>
      <family val="3"/>
    </font>
    <font>
      <b/>
      <sz val="9"/>
      <color theme="1"/>
      <name val="맑은 고딕"/>
      <family val="3"/>
    </font>
    <font>
      <sz val="9"/>
      <color rgb="FF3F3F76"/>
      <name val="맑은 고딕"/>
      <family val="3"/>
    </font>
    <font>
      <b/>
      <sz val="18"/>
      <color theme="3"/>
      <name val="Cambria"/>
      <family val="3"/>
    </font>
    <font>
      <b/>
      <sz val="15"/>
      <color theme="3"/>
      <name val="맑은 고딕"/>
      <family val="3"/>
    </font>
    <font>
      <b/>
      <sz val="13"/>
      <color theme="3"/>
      <name val="맑은 고딕"/>
      <family val="3"/>
    </font>
    <font>
      <b/>
      <sz val="11"/>
      <color theme="3"/>
      <name val="맑은 고딕"/>
      <family val="3"/>
    </font>
    <font>
      <sz val="9"/>
      <color rgb="FF006100"/>
      <name val="맑은 고딕"/>
      <family val="3"/>
    </font>
    <font>
      <b/>
      <sz val="9"/>
      <color rgb="FF3F3F3F"/>
      <name val="맑은 고딕"/>
      <family val="3"/>
    </font>
    <font>
      <sz val="11"/>
      <color theme="1"/>
      <name val="Calibri"/>
      <family val="3"/>
    </font>
    <font>
      <sz val="9"/>
      <color theme="1"/>
      <name val="Calibri"/>
      <family val="3"/>
    </font>
    <font>
      <sz val="11"/>
      <color theme="1"/>
      <name val="돋움"/>
      <family val="3"/>
    </font>
    <font>
      <sz val="10"/>
      <name val="Calibri"/>
      <family val="3"/>
    </font>
    <font>
      <b/>
      <sz val="10"/>
      <name val="Calibri"/>
      <family val="3"/>
    </font>
    <font>
      <sz val="10"/>
      <color indexed="8"/>
      <name val="Calibri"/>
      <family val="3"/>
    </font>
    <font>
      <b/>
      <sz val="12"/>
      <name val="Calibri"/>
      <family val="3"/>
    </font>
    <font>
      <b/>
      <sz val="12"/>
      <color indexed="8"/>
      <name val="Calibri"/>
      <family val="3"/>
    </font>
    <font>
      <sz val="9"/>
      <color indexed="8"/>
      <name val="Calibri"/>
      <family val="3"/>
    </font>
    <font>
      <sz val="10"/>
      <color indexed="8"/>
      <name val="Cambria"/>
      <family val="3"/>
    </font>
    <font>
      <b/>
      <sz val="10"/>
      <color indexed="8"/>
      <name val="Calibri"/>
      <family val="3"/>
    </font>
    <font>
      <b/>
      <sz val="9"/>
      <color indexed="8"/>
      <name val="Calibri"/>
      <family val="3"/>
    </font>
    <font>
      <sz val="11"/>
      <name val="Calibri"/>
      <family val="3"/>
    </font>
    <font>
      <b/>
      <sz val="24"/>
      <name val="Calibri"/>
      <family val="3"/>
    </font>
    <font>
      <b/>
      <sz val="14"/>
      <color indexed="8"/>
      <name val="Calibri"/>
      <family val="3"/>
    </font>
    <font>
      <sz val="9"/>
      <color theme="0" tint="-0.24997000396251678"/>
      <name val="Calibri"/>
      <family val="3"/>
    </font>
    <font>
      <sz val="12"/>
      <name val="Calibri"/>
      <family val="3"/>
    </font>
    <font>
      <sz val="11"/>
      <color indexed="8"/>
      <name val="Calibri"/>
      <family val="3"/>
    </font>
    <font>
      <sz val="9"/>
      <color rgb="FFFF0000"/>
      <name val="Calibri"/>
      <family val="3"/>
    </font>
    <font>
      <sz val="14"/>
      <name val="Calibri"/>
      <family val="3"/>
    </font>
    <font>
      <b/>
      <sz val="11"/>
      <color indexed="8"/>
      <name val="Calibri"/>
      <family val="3"/>
    </font>
    <font>
      <sz val="10"/>
      <color rgb="FFFF0000"/>
      <name val="Calibri"/>
      <family val="3"/>
    </font>
    <font>
      <sz val="16"/>
      <name val="Calibri"/>
      <family val="3"/>
    </font>
    <font>
      <sz val="20"/>
      <name val="Calibri"/>
      <family val="3"/>
    </font>
    <font>
      <sz val="12"/>
      <color indexed="8"/>
      <name val="Calibri"/>
      <family val="3"/>
    </font>
    <font>
      <sz val="10"/>
      <color theme="1"/>
      <name val="Calibri"/>
      <family val="3"/>
    </font>
    <font>
      <sz val="16"/>
      <color indexed="8"/>
      <name val="Calibri"/>
      <family val="3"/>
    </font>
    <font>
      <b/>
      <sz val="14"/>
      <name val="Calibri"/>
      <family val="3"/>
    </font>
    <font>
      <b/>
      <sz val="16"/>
      <name val="Calibri"/>
      <family val="3"/>
    </font>
    <font>
      <b/>
      <sz val="11"/>
      <color theme="1"/>
      <name val="Calibri"/>
      <family val="3"/>
    </font>
    <font>
      <b/>
      <sz val="20"/>
      <name val="Calibri"/>
      <family val="3"/>
    </font>
    <font>
      <b/>
      <sz val="16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</borders>
  <cellStyleXfs count="13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3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1" fillId="0" borderId="0">
      <alignment vertical="center"/>
      <protection/>
    </xf>
    <xf numFmtId="0" fontId="62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</cellStyleXfs>
  <cellXfs count="359">
    <xf numFmtId="0" fontId="0" fillId="0" borderId="0" xfId="0" applyAlignment="1">
      <alignment vertical="center"/>
    </xf>
    <xf numFmtId="0" fontId="63" fillId="0" borderId="0" xfId="71" applyFont="1">
      <alignment vertical="center"/>
      <protection/>
    </xf>
    <xf numFmtId="0" fontId="64" fillId="0" borderId="0" xfId="71" applyFont="1">
      <alignment vertical="center"/>
      <protection/>
    </xf>
    <xf numFmtId="0" fontId="65" fillId="0" borderId="0" xfId="71" applyFont="1">
      <alignment vertical="center"/>
      <protection/>
    </xf>
    <xf numFmtId="0" fontId="66" fillId="0" borderId="0" xfId="71" applyFont="1">
      <alignment vertical="center"/>
      <protection/>
    </xf>
    <xf numFmtId="3" fontId="65" fillId="0" borderId="0" xfId="71" applyNumberFormat="1" applyFont="1" applyBorder="1" applyAlignment="1">
      <alignment horizontal="right" vertical="center" wrapText="1"/>
      <protection/>
    </xf>
    <xf numFmtId="0" fontId="65" fillId="0" borderId="0" xfId="71" applyFont="1" applyBorder="1" applyAlignment="1">
      <alignment horizontal="right" vertical="center" wrapText="1"/>
      <protection/>
    </xf>
    <xf numFmtId="0" fontId="65" fillId="0" borderId="0" xfId="71" applyFont="1" applyAlignment="1">
      <alignment horizontal="center" vertical="center"/>
      <protection/>
    </xf>
    <xf numFmtId="0" fontId="67" fillId="0" borderId="0" xfId="71" applyFont="1">
      <alignment vertical="center"/>
      <protection/>
    </xf>
    <xf numFmtId="0" fontId="68" fillId="0" borderId="10" xfId="71" applyFont="1" applyBorder="1" applyAlignment="1">
      <alignment horizontal="center" vertical="center" wrapText="1"/>
      <protection/>
    </xf>
    <xf numFmtId="0" fontId="68" fillId="0" borderId="11" xfId="71" applyFont="1" applyBorder="1" applyAlignment="1">
      <alignment horizontal="center" vertical="center" wrapText="1"/>
      <protection/>
    </xf>
    <xf numFmtId="3" fontId="68" fillId="0" borderId="12" xfId="71" applyNumberFormat="1" applyFont="1" applyBorder="1" applyAlignment="1">
      <alignment horizontal="right" vertical="center" wrapText="1"/>
      <protection/>
    </xf>
    <xf numFmtId="177" fontId="68" fillId="0" borderId="12" xfId="71" applyNumberFormat="1" applyFont="1" applyBorder="1" applyAlignment="1">
      <alignment horizontal="right" vertical="center" wrapText="1"/>
      <protection/>
    </xf>
    <xf numFmtId="41" fontId="68" fillId="0" borderId="12" xfId="49" applyFont="1" applyBorder="1" applyAlignment="1">
      <alignment horizontal="right" vertical="center" wrapText="1"/>
    </xf>
    <xf numFmtId="41" fontId="68" fillId="0" borderId="13" xfId="49" applyFont="1" applyBorder="1" applyAlignment="1">
      <alignment horizontal="right" vertical="center" wrapText="1"/>
    </xf>
    <xf numFmtId="0" fontId="68" fillId="0" borderId="14" xfId="71" applyFont="1" applyBorder="1" applyAlignment="1">
      <alignment horizontal="center" vertical="center" wrapText="1"/>
      <protection/>
    </xf>
    <xf numFmtId="0" fontId="68" fillId="0" borderId="15" xfId="71" applyFont="1" applyBorder="1" applyAlignment="1">
      <alignment horizontal="center" vertical="center" wrapText="1"/>
      <protection/>
    </xf>
    <xf numFmtId="3" fontId="68" fillId="0" borderId="15" xfId="71" applyNumberFormat="1" applyFont="1" applyBorder="1" applyAlignment="1">
      <alignment horizontal="right" vertical="center" wrapText="1"/>
      <protection/>
    </xf>
    <xf numFmtId="177" fontId="68" fillId="0" borderId="15" xfId="71" applyNumberFormat="1" applyFont="1" applyBorder="1" applyAlignment="1">
      <alignment horizontal="right" vertical="center" wrapText="1"/>
      <protection/>
    </xf>
    <xf numFmtId="41" fontId="68" fillId="0" borderId="15" xfId="49" applyFont="1" applyBorder="1" applyAlignment="1">
      <alignment horizontal="right" vertical="center" wrapText="1"/>
    </xf>
    <xf numFmtId="41" fontId="68" fillId="0" borderId="16" xfId="49" applyFont="1" applyBorder="1" applyAlignment="1">
      <alignment horizontal="right" vertical="center" wrapText="1"/>
    </xf>
    <xf numFmtId="0" fontId="69" fillId="0" borderId="17" xfId="0" applyFont="1" applyFill="1" applyBorder="1" applyAlignment="1">
      <alignment horizontal="right" vertical="center" wrapText="1"/>
    </xf>
    <xf numFmtId="0" fontId="70" fillId="2" borderId="18" xfId="71" applyFont="1" applyFill="1" applyBorder="1" applyAlignment="1">
      <alignment horizontal="center" vertical="center" wrapText="1"/>
      <protection/>
    </xf>
    <xf numFmtId="0" fontId="65" fillId="0" borderId="19" xfId="71" applyFont="1" applyBorder="1" applyAlignment="1">
      <alignment horizontal="center" vertical="center" wrapText="1"/>
      <protection/>
    </xf>
    <xf numFmtId="0" fontId="70" fillId="0" borderId="20" xfId="71" applyFont="1" applyFill="1" applyBorder="1" applyAlignment="1">
      <alignment horizontal="center" vertical="center" wrapText="1"/>
      <protection/>
    </xf>
    <xf numFmtId="0" fontId="65" fillId="0" borderId="21" xfId="71" applyFont="1" applyFill="1" applyBorder="1" applyAlignment="1">
      <alignment horizontal="center" vertical="center" wrapText="1"/>
      <protection/>
    </xf>
    <xf numFmtId="0" fontId="65" fillId="0" borderId="22" xfId="71" applyFont="1" applyFill="1" applyBorder="1" applyAlignment="1">
      <alignment vertical="center" wrapText="1"/>
      <protection/>
    </xf>
    <xf numFmtId="41" fontId="61" fillId="0" borderId="17" xfId="49" applyFont="1" applyBorder="1" applyAlignment="1">
      <alignment vertical="center"/>
    </xf>
    <xf numFmtId="41" fontId="68" fillId="0" borderId="17" xfId="49" applyFont="1" applyBorder="1" applyAlignment="1">
      <alignment horizontal="right" vertical="center" wrapText="1"/>
    </xf>
    <xf numFmtId="41" fontId="68" fillId="0" borderId="17" xfId="49" applyFont="1" applyFill="1" applyBorder="1" applyAlignment="1">
      <alignment horizontal="right" vertical="center" wrapText="1"/>
    </xf>
    <xf numFmtId="41" fontId="68" fillId="0" borderId="23" xfId="49" applyFont="1" applyBorder="1" applyAlignment="1">
      <alignment horizontal="right" vertical="center" wrapText="1"/>
    </xf>
    <xf numFmtId="41" fontId="68" fillId="0" borderId="17" xfId="49" applyFont="1" applyFill="1" applyBorder="1" applyAlignment="1">
      <alignment horizontal="center" vertical="center" wrapText="1"/>
    </xf>
    <xf numFmtId="41" fontId="68" fillId="0" borderId="23" xfId="49" applyFont="1" applyFill="1" applyBorder="1" applyAlignment="1">
      <alignment horizontal="right" vertical="center" wrapText="1"/>
    </xf>
    <xf numFmtId="41" fontId="68" fillId="0" borderId="17" xfId="49" applyFont="1" applyBorder="1" applyAlignment="1">
      <alignment horizontal="center" vertical="center" wrapText="1"/>
    </xf>
    <xf numFmtId="41" fontId="68" fillId="0" borderId="24" xfId="49" applyFont="1" applyBorder="1" applyAlignment="1">
      <alignment horizontal="center" vertical="center" wrapText="1"/>
    </xf>
    <xf numFmtId="41" fontId="61" fillId="0" borderId="25" xfId="49" applyFont="1" applyBorder="1" applyAlignment="1">
      <alignment vertical="center"/>
    </xf>
    <xf numFmtId="176" fontId="69" fillId="0" borderId="26" xfId="0" applyNumberFormat="1" applyFont="1" applyBorder="1" applyAlignment="1">
      <alignment horizontal="right" vertical="center" wrapText="1"/>
    </xf>
    <xf numFmtId="176" fontId="69" fillId="0" borderId="17" xfId="0" applyNumberFormat="1" applyFont="1" applyBorder="1" applyAlignment="1">
      <alignment horizontal="right" vertical="center" wrapText="1"/>
    </xf>
    <xf numFmtId="0" fontId="69" fillId="0" borderId="26" xfId="0" applyFont="1" applyFill="1" applyBorder="1" applyAlignment="1">
      <alignment horizontal="right" vertical="center" wrapText="1"/>
    </xf>
    <xf numFmtId="176" fontId="69" fillId="0" borderId="26" xfId="0" applyNumberFormat="1" applyFont="1" applyBorder="1" applyAlignment="1">
      <alignment vertical="center" wrapText="1"/>
    </xf>
    <xf numFmtId="0" fontId="69" fillId="0" borderId="26" xfId="0" applyFont="1" applyFill="1" applyBorder="1" applyAlignment="1">
      <alignment vertical="center" wrapText="1"/>
    </xf>
    <xf numFmtId="0" fontId="70" fillId="2" borderId="27" xfId="71" applyFont="1" applyFill="1" applyBorder="1" applyAlignment="1">
      <alignment horizontal="center" vertical="center" wrapText="1"/>
      <protection/>
    </xf>
    <xf numFmtId="0" fontId="65" fillId="0" borderId="17" xfId="71" applyFont="1" applyBorder="1" applyAlignment="1">
      <alignment horizontal="center" vertical="center" wrapText="1"/>
      <protection/>
    </xf>
    <xf numFmtId="0" fontId="71" fillId="2" borderId="17" xfId="71" applyFont="1" applyFill="1" applyBorder="1" applyAlignment="1">
      <alignment horizontal="center" vertical="center" wrapText="1"/>
      <protection/>
    </xf>
    <xf numFmtId="0" fontId="70" fillId="2" borderId="28" xfId="71" applyFont="1" applyFill="1" applyBorder="1" applyAlignment="1">
      <alignment horizontal="center" vertical="center" wrapText="1"/>
      <protection/>
    </xf>
    <xf numFmtId="0" fontId="70" fillId="2" borderId="29" xfId="71" applyFont="1" applyFill="1" applyBorder="1" applyAlignment="1">
      <alignment horizontal="center" vertical="center" wrapText="1"/>
      <protection/>
    </xf>
    <xf numFmtId="0" fontId="72" fillId="0" borderId="0" xfId="0" applyFont="1" applyAlignment="1">
      <alignment vertical="center"/>
    </xf>
    <xf numFmtId="0" fontId="73" fillId="0" borderId="0" xfId="0" applyFont="1" applyBorder="1" applyAlignment="1">
      <alignment horizontal="center" vertical="center"/>
    </xf>
    <xf numFmtId="0" fontId="74" fillId="0" borderId="25" xfId="0" applyFont="1" applyBorder="1" applyAlignment="1">
      <alignment horizontal="left" vertical="center"/>
    </xf>
    <xf numFmtId="0" fontId="70" fillId="2" borderId="17" xfId="0" applyFont="1" applyFill="1" applyBorder="1" applyAlignment="1">
      <alignment horizontal="center" vertical="center" wrapText="1"/>
    </xf>
    <xf numFmtId="0" fontId="70" fillId="2" borderId="17" xfId="0" applyFont="1" applyFill="1" applyBorder="1" applyAlignment="1">
      <alignment horizontal="center" vertical="center" shrinkToFit="1"/>
    </xf>
    <xf numFmtId="0" fontId="70" fillId="2" borderId="23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41" fontId="65" fillId="0" borderId="17" xfId="49" applyFont="1" applyBorder="1" applyAlignment="1">
      <alignment horizontal="center" vertical="center" wrapText="1"/>
    </xf>
    <xf numFmtId="177" fontId="65" fillId="0" borderId="17" xfId="43" applyNumberFormat="1" applyFont="1" applyBorder="1" applyAlignment="1">
      <alignment horizontal="center" vertical="center" wrapText="1"/>
    </xf>
    <xf numFmtId="177" fontId="65" fillId="0" borderId="17" xfId="0" applyNumberFormat="1" applyFont="1" applyBorder="1" applyAlignment="1">
      <alignment horizontal="center" vertical="center" wrapText="1"/>
    </xf>
    <xf numFmtId="41" fontId="65" fillId="0" borderId="23" xfId="49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41" fontId="65" fillId="0" borderId="15" xfId="49" applyFont="1" applyBorder="1" applyAlignment="1">
      <alignment horizontal="center" vertical="center" wrapText="1"/>
    </xf>
    <xf numFmtId="177" fontId="65" fillId="0" borderId="15" xfId="43" applyNumberFormat="1" applyFont="1" applyBorder="1" applyAlignment="1">
      <alignment horizontal="center" vertical="center" wrapText="1"/>
    </xf>
    <xf numFmtId="177" fontId="65" fillId="0" borderId="15" xfId="0" applyNumberFormat="1" applyFont="1" applyBorder="1" applyAlignment="1">
      <alignment horizontal="center" vertical="center" wrapText="1"/>
    </xf>
    <xf numFmtId="41" fontId="65" fillId="0" borderId="16" xfId="49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41" fontId="65" fillId="0" borderId="12" xfId="49" applyFont="1" applyBorder="1" applyAlignment="1">
      <alignment horizontal="center" vertical="center" wrapText="1"/>
    </xf>
    <xf numFmtId="177" fontId="65" fillId="0" borderId="12" xfId="43" applyNumberFormat="1" applyFont="1" applyBorder="1" applyAlignment="1">
      <alignment horizontal="center" vertical="center" wrapText="1"/>
    </xf>
    <xf numFmtId="177" fontId="65" fillId="0" borderId="12" xfId="0" applyNumberFormat="1" applyFont="1" applyBorder="1" applyAlignment="1">
      <alignment horizontal="center" vertical="center" wrapText="1"/>
    </xf>
    <xf numFmtId="41" fontId="65" fillId="0" borderId="13" xfId="49" applyFont="1" applyBorder="1" applyAlignment="1">
      <alignment horizontal="center" vertical="center" wrapText="1"/>
    </xf>
    <xf numFmtId="177" fontId="75" fillId="0" borderId="0" xfId="43" applyNumberFormat="1" applyFont="1" applyAlignment="1">
      <alignment vertical="center"/>
    </xf>
    <xf numFmtId="0" fontId="63" fillId="0" borderId="14" xfId="0" applyFont="1" applyBorder="1" applyAlignment="1">
      <alignment horizontal="center" vertical="center"/>
    </xf>
    <xf numFmtId="0" fontId="72" fillId="0" borderId="15" xfId="0" applyFont="1" applyBorder="1" applyAlignment="1">
      <alignment vertical="center"/>
    </xf>
    <xf numFmtId="0" fontId="72" fillId="0" borderId="16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5" fillId="0" borderId="10" xfId="71" applyFont="1" applyBorder="1" applyAlignment="1">
      <alignment horizontal="center" vertical="center" wrapText="1"/>
      <protection/>
    </xf>
    <xf numFmtId="0" fontId="65" fillId="0" borderId="30" xfId="71" applyFont="1" applyBorder="1" applyAlignment="1">
      <alignment horizontal="center" vertical="center" wrapText="1"/>
      <protection/>
    </xf>
    <xf numFmtId="0" fontId="63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17" xfId="0" applyFont="1" applyBorder="1" applyAlignment="1">
      <alignment horizontal="center" vertical="center"/>
    </xf>
    <xf numFmtId="0" fontId="64" fillId="2" borderId="17" xfId="0" applyFont="1" applyFill="1" applyBorder="1" applyAlignment="1">
      <alignment horizontal="center" vertical="center"/>
    </xf>
    <xf numFmtId="0" fontId="0" fillId="0" borderId="17" xfId="0" applyNumberFormat="1" applyFill="1" applyBorder="1" applyAlignment="1">
      <alignment vertical="center"/>
    </xf>
    <xf numFmtId="177" fontId="77" fillId="0" borderId="17" xfId="0" applyNumberFormat="1" applyFont="1" applyFill="1" applyBorder="1" applyAlignment="1">
      <alignment horizontal="right" vertical="center"/>
    </xf>
    <xf numFmtId="177" fontId="77" fillId="0" borderId="17" xfId="0" applyNumberFormat="1" applyFont="1" applyBorder="1" applyAlignment="1">
      <alignment horizontal="right" vertical="center"/>
    </xf>
    <xf numFmtId="177" fontId="77" fillId="0" borderId="15" xfId="0" applyNumberFormat="1" applyFont="1" applyBorder="1" applyAlignment="1">
      <alignment horizontal="right" vertical="center"/>
    </xf>
    <xf numFmtId="41" fontId="77" fillId="0" borderId="20" xfId="49" applyFont="1" applyBorder="1" applyAlignment="1">
      <alignment horizontal="right" vertical="center"/>
    </xf>
    <xf numFmtId="177" fontId="77" fillId="0" borderId="20" xfId="0" applyNumberFormat="1" applyFont="1" applyBorder="1" applyAlignment="1">
      <alignment horizontal="right" vertical="center"/>
    </xf>
    <xf numFmtId="43" fontId="63" fillId="0" borderId="0" xfId="0" applyNumberFormat="1" applyFont="1" applyAlignment="1">
      <alignment vertical="center"/>
    </xf>
    <xf numFmtId="177" fontId="63" fillId="0" borderId="0" xfId="0" applyNumberFormat="1" applyFont="1" applyAlignment="1">
      <alignment vertical="center"/>
    </xf>
    <xf numFmtId="0" fontId="72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6" fillId="0" borderId="0" xfId="0" applyFont="1" applyBorder="1" applyAlignment="1">
      <alignment vertical="center"/>
    </xf>
    <xf numFmtId="0" fontId="68" fillId="0" borderId="0" xfId="0" applyFont="1" applyBorder="1" applyAlignment="1">
      <alignment horizontal="right" vertical="center"/>
    </xf>
    <xf numFmtId="0" fontId="70" fillId="2" borderId="17" xfId="0" applyFont="1" applyFill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3" fontId="65" fillId="0" borderId="17" xfId="49" applyNumberFormat="1" applyFont="1" applyBorder="1" applyAlignment="1">
      <alignment horizontal="right" vertical="center" indent="1"/>
    </xf>
    <xf numFmtId="177" fontId="65" fillId="0" borderId="17" xfId="0" applyNumberFormat="1" applyFont="1" applyBorder="1" applyAlignment="1">
      <alignment horizontal="right" vertical="center" indent="1"/>
    </xf>
    <xf numFmtId="0" fontId="65" fillId="0" borderId="31" xfId="0" applyFont="1" applyBorder="1" applyAlignment="1">
      <alignment horizontal="center" vertical="center"/>
    </xf>
    <xf numFmtId="3" fontId="65" fillId="0" borderId="31" xfId="49" applyNumberFormat="1" applyFont="1" applyBorder="1" applyAlignment="1">
      <alignment horizontal="right" vertical="center" indent="1"/>
    </xf>
    <xf numFmtId="0" fontId="65" fillId="0" borderId="15" xfId="0" applyFont="1" applyBorder="1" applyAlignment="1">
      <alignment horizontal="center" vertical="center"/>
    </xf>
    <xf numFmtId="3" fontId="65" fillId="0" borderId="15" xfId="49" applyNumberFormat="1" applyFont="1" applyBorder="1" applyAlignment="1">
      <alignment horizontal="right" vertical="center" indent="1"/>
    </xf>
    <xf numFmtId="177" fontId="65" fillId="0" borderId="15" xfId="0" applyNumberFormat="1" applyFont="1" applyBorder="1" applyAlignment="1">
      <alignment horizontal="right" vertical="center" indent="1"/>
    </xf>
    <xf numFmtId="0" fontId="65" fillId="0" borderId="20" xfId="0" applyFont="1" applyBorder="1" applyAlignment="1">
      <alignment horizontal="center" vertical="center"/>
    </xf>
    <xf numFmtId="3" fontId="65" fillId="0" borderId="20" xfId="49" applyNumberFormat="1" applyFont="1" applyBorder="1" applyAlignment="1">
      <alignment horizontal="right" vertical="center" indent="1"/>
    </xf>
    <xf numFmtId="177" fontId="65" fillId="0" borderId="20" xfId="0" applyNumberFormat="1" applyFont="1" applyBorder="1" applyAlignment="1">
      <alignment horizontal="right" vertical="center" indent="1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2" borderId="17" xfId="0" applyFont="1" applyFill="1" applyBorder="1" applyAlignment="1">
      <alignment horizontal="center" vertical="center"/>
    </xf>
    <xf numFmtId="41" fontId="72" fillId="0" borderId="17" xfId="49" applyFont="1" applyBorder="1" applyAlignment="1">
      <alignment vertical="center"/>
    </xf>
    <xf numFmtId="177" fontId="77" fillId="0" borderId="17" xfId="0" applyNumberFormat="1" applyFont="1" applyBorder="1" applyAlignment="1">
      <alignment horizontal="right" vertical="center" indent="1"/>
    </xf>
    <xf numFmtId="0" fontId="77" fillId="0" borderId="15" xfId="0" applyFont="1" applyBorder="1" applyAlignment="1">
      <alignment horizontal="center" vertical="center"/>
    </xf>
    <xf numFmtId="0" fontId="77" fillId="0" borderId="20" xfId="0" applyFont="1" applyBorder="1" applyAlignment="1">
      <alignment horizontal="center" vertical="center"/>
    </xf>
    <xf numFmtId="3" fontId="77" fillId="0" borderId="20" xfId="49" applyNumberFormat="1" applyFont="1" applyBorder="1" applyAlignment="1">
      <alignment horizontal="right" vertical="center" indent="1"/>
    </xf>
    <xf numFmtId="177" fontId="77" fillId="0" borderId="20" xfId="0" applyNumberFormat="1" applyFont="1" applyBorder="1" applyAlignment="1">
      <alignment horizontal="right" vertical="center" indent="1"/>
    </xf>
    <xf numFmtId="0" fontId="81" fillId="0" borderId="0" xfId="0" applyFont="1" applyAlignment="1">
      <alignment vertical="center"/>
    </xf>
    <xf numFmtId="3" fontId="76" fillId="0" borderId="0" xfId="0" applyNumberFormat="1" applyFont="1" applyAlignment="1">
      <alignment vertical="center"/>
    </xf>
    <xf numFmtId="177" fontId="77" fillId="0" borderId="32" xfId="0" applyNumberFormat="1" applyFont="1" applyBorder="1" applyAlignment="1">
      <alignment horizontal="right" vertical="center" indent="1"/>
    </xf>
    <xf numFmtId="177" fontId="77" fillId="0" borderId="0" xfId="0" applyNumberFormat="1" applyFont="1" applyBorder="1" applyAlignment="1">
      <alignment horizontal="right" vertical="center" indent="1"/>
    </xf>
    <xf numFmtId="41" fontId="77" fillId="0" borderId="17" xfId="49" applyFont="1" applyBorder="1" applyAlignment="1">
      <alignment horizontal="right" vertical="center" indent="1"/>
    </xf>
    <xf numFmtId="41" fontId="77" fillId="0" borderId="15" xfId="49" applyFont="1" applyBorder="1" applyAlignment="1">
      <alignment horizontal="right" vertical="center" indent="1"/>
    </xf>
    <xf numFmtId="177" fontId="77" fillId="0" borderId="15" xfId="0" applyNumberFormat="1" applyFont="1" applyBorder="1" applyAlignment="1">
      <alignment horizontal="right" vertical="center" indent="1"/>
    </xf>
    <xf numFmtId="41" fontId="77" fillId="0" borderId="20" xfId="49" applyFont="1" applyBorder="1" applyAlignment="1">
      <alignment horizontal="right" vertical="center" indent="1"/>
    </xf>
    <xf numFmtId="3" fontId="63" fillId="0" borderId="0" xfId="0" applyNumberFormat="1" applyFont="1" applyAlignment="1">
      <alignment vertical="center"/>
    </xf>
    <xf numFmtId="3" fontId="63" fillId="0" borderId="0" xfId="0" applyNumberFormat="1" applyFont="1" applyBorder="1" applyAlignment="1">
      <alignment vertical="center"/>
    </xf>
    <xf numFmtId="0" fontId="82" fillId="0" borderId="0" xfId="0" applyFont="1" applyAlignment="1">
      <alignment vertical="center"/>
    </xf>
    <xf numFmtId="0" fontId="80" fillId="2" borderId="23" xfId="0" applyFont="1" applyFill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7" fillId="33" borderId="17" xfId="0" applyFont="1" applyFill="1" applyBorder="1" applyAlignment="1">
      <alignment horizontal="center" vertical="center"/>
    </xf>
    <xf numFmtId="3" fontId="77" fillId="0" borderId="17" xfId="0" applyNumberFormat="1" applyFont="1" applyBorder="1" applyAlignment="1">
      <alignment horizontal="right" vertical="center" indent="1"/>
    </xf>
    <xf numFmtId="177" fontId="77" fillId="0" borderId="23" xfId="0" applyNumberFormat="1" applyFont="1" applyBorder="1" applyAlignment="1">
      <alignment horizontal="right" vertical="center" indent="1"/>
    </xf>
    <xf numFmtId="0" fontId="77" fillId="0" borderId="17" xfId="0" applyFont="1" applyBorder="1" applyAlignment="1">
      <alignment horizontal="right" vertical="center" indent="1"/>
    </xf>
    <xf numFmtId="0" fontId="77" fillId="33" borderId="24" xfId="0" applyFont="1" applyFill="1" applyBorder="1" applyAlignment="1">
      <alignment horizontal="center" vertical="center"/>
    </xf>
    <xf numFmtId="0" fontId="77" fillId="0" borderId="24" xfId="0" applyFont="1" applyBorder="1" applyAlignment="1">
      <alignment horizontal="right" vertical="center" indent="1"/>
    </xf>
    <xf numFmtId="177" fontId="77" fillId="0" borderId="24" xfId="0" applyNumberFormat="1" applyFont="1" applyBorder="1" applyAlignment="1">
      <alignment horizontal="right" vertical="center" indent="1"/>
    </xf>
    <xf numFmtId="177" fontId="77" fillId="0" borderId="33" xfId="0" applyNumberFormat="1" applyFont="1" applyBorder="1" applyAlignment="1">
      <alignment horizontal="right" vertical="center" indent="1"/>
    </xf>
    <xf numFmtId="0" fontId="77" fillId="33" borderId="17" xfId="0" applyFont="1" applyFill="1" applyBorder="1" applyAlignment="1">
      <alignment horizontal="center" vertical="center" shrinkToFit="1"/>
    </xf>
    <xf numFmtId="0" fontId="74" fillId="0" borderId="0" xfId="0" applyFont="1" applyBorder="1" applyAlignment="1">
      <alignment vertical="center"/>
    </xf>
    <xf numFmtId="41" fontId="77" fillId="0" borderId="17" xfId="49" applyFont="1" applyBorder="1" applyAlignment="1">
      <alignment horizontal="center" vertical="center"/>
    </xf>
    <xf numFmtId="0" fontId="77" fillId="33" borderId="24" xfId="0" applyFont="1" applyFill="1" applyBorder="1" applyAlignment="1">
      <alignment horizontal="center" vertical="center" shrinkToFit="1"/>
    </xf>
    <xf numFmtId="41" fontId="77" fillId="0" borderId="24" xfId="49" applyFont="1" applyBorder="1" applyAlignment="1">
      <alignment horizontal="center" vertical="center"/>
    </xf>
    <xf numFmtId="0" fontId="77" fillId="33" borderId="31" xfId="0" applyFont="1" applyFill="1" applyBorder="1" applyAlignment="1">
      <alignment horizontal="center" vertical="center" shrinkToFit="1"/>
    </xf>
    <xf numFmtId="41" fontId="77" fillId="0" borderId="31" xfId="49" applyFont="1" applyBorder="1" applyAlignment="1">
      <alignment horizontal="center" vertical="center"/>
    </xf>
    <xf numFmtId="0" fontId="83" fillId="0" borderId="0" xfId="71" applyFont="1">
      <alignment vertical="center"/>
      <protection/>
    </xf>
    <xf numFmtId="0" fontId="76" fillId="0" borderId="0" xfId="71" applyFont="1">
      <alignment vertical="center"/>
      <protection/>
    </xf>
    <xf numFmtId="0" fontId="84" fillId="0" borderId="0" xfId="71" applyFont="1" applyBorder="1" applyAlignment="1">
      <alignment vertical="center"/>
      <protection/>
    </xf>
    <xf numFmtId="0" fontId="65" fillId="0" borderId="0" xfId="71" applyFont="1" applyBorder="1" applyAlignment="1">
      <alignment horizontal="right" vertical="center"/>
      <protection/>
    </xf>
    <xf numFmtId="0" fontId="84" fillId="0" borderId="10" xfId="71" applyFont="1" applyBorder="1" applyAlignment="1">
      <alignment horizontal="center" vertical="center" wrapText="1"/>
      <protection/>
    </xf>
    <xf numFmtId="0" fontId="84" fillId="0" borderId="14" xfId="71" applyFont="1" applyBorder="1" applyAlignment="1">
      <alignment horizontal="center" vertical="center" wrapText="1"/>
      <protection/>
    </xf>
    <xf numFmtId="0" fontId="84" fillId="0" borderId="11" xfId="71" applyFont="1" applyBorder="1" applyAlignment="1">
      <alignment horizontal="center" vertical="center" wrapText="1"/>
      <protection/>
    </xf>
    <xf numFmtId="0" fontId="82" fillId="0" borderId="0" xfId="71" applyFont="1">
      <alignment vertical="center"/>
      <protection/>
    </xf>
    <xf numFmtId="0" fontId="70" fillId="2" borderId="17" xfId="71" applyFont="1" applyFill="1" applyBorder="1" applyAlignment="1">
      <alignment horizontal="center" vertical="center" wrapText="1"/>
      <protection/>
    </xf>
    <xf numFmtId="0" fontId="70" fillId="2" borderId="23" xfId="71" applyFont="1" applyFill="1" applyBorder="1" applyAlignment="1">
      <alignment horizontal="center" vertical="center" wrapText="1"/>
      <protection/>
    </xf>
    <xf numFmtId="177" fontId="65" fillId="0" borderId="17" xfId="44" applyNumberFormat="1" applyFont="1" applyBorder="1" applyAlignment="1">
      <alignment horizontal="right" vertical="center" wrapText="1"/>
    </xf>
    <xf numFmtId="177" fontId="65" fillId="0" borderId="23" xfId="44" applyNumberFormat="1" applyFont="1" applyBorder="1" applyAlignment="1">
      <alignment horizontal="right" vertical="center" wrapText="1"/>
    </xf>
    <xf numFmtId="177" fontId="65" fillId="0" borderId="17" xfId="71" applyNumberFormat="1" applyFont="1" applyBorder="1" applyAlignment="1">
      <alignment horizontal="right" vertical="center" wrapText="1"/>
      <protection/>
    </xf>
    <xf numFmtId="177" fontId="65" fillId="0" borderId="15" xfId="71" applyNumberFormat="1" applyFont="1" applyBorder="1" applyAlignment="1">
      <alignment horizontal="right" vertical="center" wrapText="1"/>
      <protection/>
    </xf>
    <xf numFmtId="177" fontId="65" fillId="0" borderId="15" xfId="44" applyNumberFormat="1" applyFont="1" applyBorder="1" applyAlignment="1">
      <alignment horizontal="right" vertical="center" wrapText="1"/>
    </xf>
    <xf numFmtId="177" fontId="65" fillId="0" borderId="16" xfId="44" applyNumberFormat="1" applyFont="1" applyBorder="1" applyAlignment="1">
      <alignment horizontal="right" vertical="center" wrapText="1"/>
    </xf>
    <xf numFmtId="41" fontId="65" fillId="0" borderId="20" xfId="49" applyFont="1" applyBorder="1" applyAlignment="1">
      <alignment horizontal="center" vertical="center" wrapText="1"/>
    </xf>
    <xf numFmtId="177" fontId="65" fillId="0" borderId="20" xfId="44" applyNumberFormat="1" applyFont="1" applyBorder="1" applyAlignment="1">
      <alignment horizontal="right" vertical="center" wrapText="1"/>
    </xf>
    <xf numFmtId="177" fontId="65" fillId="0" borderId="34" xfId="44" applyNumberFormat="1" applyFont="1" applyBorder="1" applyAlignment="1">
      <alignment horizontal="right" vertical="center" wrapText="1"/>
    </xf>
    <xf numFmtId="177" fontId="65" fillId="0" borderId="24" xfId="71" applyNumberFormat="1" applyFont="1" applyBorder="1" applyAlignment="1">
      <alignment horizontal="right" vertical="center" wrapText="1"/>
      <protection/>
    </xf>
    <xf numFmtId="177" fontId="65" fillId="0" borderId="24" xfId="44" applyNumberFormat="1" applyFont="1" applyBorder="1" applyAlignment="1">
      <alignment horizontal="right" vertical="center" wrapText="1"/>
    </xf>
    <xf numFmtId="177" fontId="65" fillId="0" borderId="33" xfId="44" applyNumberFormat="1" applyFont="1" applyBorder="1" applyAlignment="1">
      <alignment horizontal="right" vertical="center" wrapText="1"/>
    </xf>
    <xf numFmtId="0" fontId="77" fillId="0" borderId="0" xfId="71" applyFont="1">
      <alignment vertical="center"/>
      <protection/>
    </xf>
    <xf numFmtId="41" fontId="65" fillId="0" borderId="17" xfId="50" applyFont="1" applyBorder="1" applyAlignment="1">
      <alignment horizontal="right" vertical="center" wrapText="1"/>
    </xf>
    <xf numFmtId="177" fontId="65" fillId="0" borderId="23" xfId="71" applyNumberFormat="1" applyFont="1" applyBorder="1" applyAlignment="1">
      <alignment horizontal="right" vertical="center" wrapText="1"/>
      <protection/>
    </xf>
    <xf numFmtId="0" fontId="60" fillId="0" borderId="0" xfId="71" applyFont="1">
      <alignment vertical="center"/>
      <protection/>
    </xf>
    <xf numFmtId="0" fontId="85" fillId="0" borderId="10" xfId="71" applyFont="1" applyFill="1" applyBorder="1" applyAlignment="1">
      <alignment horizontal="center" vertical="center"/>
      <protection/>
    </xf>
    <xf numFmtId="41" fontId="85" fillId="0" borderId="17" xfId="50" applyFont="1" applyFill="1" applyBorder="1" applyAlignment="1">
      <alignment horizontal="right" vertical="center"/>
    </xf>
    <xf numFmtId="41" fontId="65" fillId="0" borderId="17" xfId="50" applyFont="1" applyFill="1" applyBorder="1" applyAlignment="1">
      <alignment horizontal="right" vertical="center" wrapText="1"/>
    </xf>
    <xf numFmtId="177" fontId="65" fillId="0" borderId="17" xfId="71" applyNumberFormat="1" applyFont="1" applyFill="1" applyBorder="1" applyAlignment="1">
      <alignment horizontal="right" vertical="center" wrapText="1"/>
      <protection/>
    </xf>
    <xf numFmtId="177" fontId="65" fillId="0" borderId="23" xfId="71" applyNumberFormat="1" applyFont="1" applyFill="1" applyBorder="1" applyAlignment="1">
      <alignment horizontal="right" vertical="center" wrapText="1"/>
      <protection/>
    </xf>
    <xf numFmtId="0" fontId="65" fillId="0" borderId="14" xfId="71" applyFont="1" applyBorder="1" applyAlignment="1">
      <alignment horizontal="center" vertical="center" wrapText="1"/>
      <protection/>
    </xf>
    <xf numFmtId="41" fontId="65" fillId="0" borderId="31" xfId="50" applyFont="1" applyBorder="1" applyAlignment="1">
      <alignment horizontal="right" vertical="center" wrapText="1"/>
    </xf>
    <xf numFmtId="41" fontId="65" fillId="0" borderId="15" xfId="50" applyFont="1" applyBorder="1" applyAlignment="1">
      <alignment horizontal="right" vertical="center" wrapText="1"/>
    </xf>
    <xf numFmtId="177" fontId="65" fillId="0" borderId="16" xfId="71" applyNumberFormat="1" applyFont="1" applyBorder="1" applyAlignment="1">
      <alignment horizontal="right" vertical="center" wrapText="1"/>
      <protection/>
    </xf>
    <xf numFmtId="0" fontId="65" fillId="0" borderId="11" xfId="71" applyFont="1" applyBorder="1" applyAlignment="1">
      <alignment horizontal="center" vertical="center" wrapText="1"/>
      <protection/>
    </xf>
    <xf numFmtId="41" fontId="65" fillId="0" borderId="12" xfId="50" applyFont="1" applyBorder="1" applyAlignment="1">
      <alignment horizontal="right" vertical="center" wrapText="1"/>
    </xf>
    <xf numFmtId="177" fontId="65" fillId="0" borderId="12" xfId="71" applyNumberFormat="1" applyFont="1" applyBorder="1" applyAlignment="1">
      <alignment horizontal="right" vertical="center" wrapText="1"/>
      <protection/>
    </xf>
    <xf numFmtId="177" fontId="65" fillId="0" borderId="13" xfId="71" applyNumberFormat="1" applyFont="1" applyBorder="1" applyAlignment="1">
      <alignment horizontal="right" vertical="center" wrapText="1"/>
      <protection/>
    </xf>
    <xf numFmtId="0" fontId="78" fillId="0" borderId="0" xfId="71" applyFont="1" applyBorder="1" applyAlignment="1">
      <alignment horizontal="left" vertical="center" wrapText="1"/>
      <protection/>
    </xf>
    <xf numFmtId="3" fontId="77" fillId="0" borderId="0" xfId="71" applyNumberFormat="1" applyFont="1" applyBorder="1" applyAlignment="1">
      <alignment horizontal="center" vertical="center" wrapText="1"/>
      <protection/>
    </xf>
    <xf numFmtId="177" fontId="77" fillId="0" borderId="0" xfId="71" applyNumberFormat="1" applyFont="1" applyBorder="1" applyAlignment="1">
      <alignment horizontal="center" vertical="center" wrapText="1"/>
      <protection/>
    </xf>
    <xf numFmtId="41" fontId="65" fillId="0" borderId="17" xfId="49" applyFont="1" applyFill="1" applyBorder="1" applyAlignment="1">
      <alignment horizontal="center" vertical="center" wrapText="1"/>
    </xf>
    <xf numFmtId="177" fontId="65" fillId="0" borderId="17" xfId="71" applyNumberFormat="1" applyFont="1" applyFill="1" applyBorder="1" applyAlignment="1">
      <alignment horizontal="center" vertical="center" wrapText="1"/>
      <protection/>
    </xf>
    <xf numFmtId="177" fontId="65" fillId="0" borderId="23" xfId="71" applyNumberFormat="1" applyFont="1" applyFill="1" applyBorder="1" applyAlignment="1">
      <alignment horizontal="center" vertical="center" wrapText="1"/>
      <protection/>
    </xf>
    <xf numFmtId="41" fontId="65" fillId="0" borderId="15" xfId="49" applyFont="1" applyFill="1" applyBorder="1" applyAlignment="1">
      <alignment horizontal="center" vertical="center" wrapText="1"/>
    </xf>
    <xf numFmtId="177" fontId="65" fillId="0" borderId="15" xfId="71" applyNumberFormat="1" applyFont="1" applyFill="1" applyBorder="1" applyAlignment="1">
      <alignment horizontal="center" vertical="center" wrapText="1"/>
      <protection/>
    </xf>
    <xf numFmtId="177" fontId="65" fillId="0" borderId="16" xfId="71" applyNumberFormat="1" applyFont="1" applyFill="1" applyBorder="1" applyAlignment="1">
      <alignment horizontal="center" vertical="center" wrapText="1"/>
      <protection/>
    </xf>
    <xf numFmtId="41" fontId="65" fillId="0" borderId="12" xfId="49" applyFont="1" applyFill="1" applyBorder="1" applyAlignment="1">
      <alignment horizontal="center" vertical="center" wrapText="1"/>
    </xf>
    <xf numFmtId="177" fontId="65" fillId="0" borderId="12" xfId="71" applyNumberFormat="1" applyFont="1" applyFill="1" applyBorder="1" applyAlignment="1">
      <alignment horizontal="center" vertical="center" wrapText="1"/>
      <protection/>
    </xf>
    <xf numFmtId="177" fontId="65" fillId="0" borderId="13" xfId="71" applyNumberFormat="1" applyFont="1" applyFill="1" applyBorder="1" applyAlignment="1">
      <alignment horizontal="center" vertical="center" wrapText="1"/>
      <protection/>
    </xf>
    <xf numFmtId="0" fontId="77" fillId="0" borderId="0" xfId="71" applyFont="1" applyAlignment="1">
      <alignment horizontal="center" vertical="center"/>
      <protection/>
    </xf>
    <xf numFmtId="0" fontId="86" fillId="0" borderId="0" xfId="71" applyFont="1">
      <alignment vertical="center"/>
      <protection/>
    </xf>
    <xf numFmtId="0" fontId="84" fillId="0" borderId="0" xfId="71" applyFont="1" applyAlignment="1">
      <alignment horizontal="center" vertical="center"/>
      <protection/>
    </xf>
    <xf numFmtId="0" fontId="84" fillId="0" borderId="0" xfId="71" applyFont="1">
      <alignment vertical="center"/>
      <protection/>
    </xf>
    <xf numFmtId="0" fontId="67" fillId="2" borderId="17" xfId="71" applyFont="1" applyFill="1" applyBorder="1" applyAlignment="1">
      <alignment horizontal="center" vertical="center" wrapText="1"/>
      <protection/>
    </xf>
    <xf numFmtId="0" fontId="67" fillId="2" borderId="23" xfId="71" applyFont="1" applyFill="1" applyBorder="1" applyAlignment="1">
      <alignment horizontal="center" vertical="center" wrapText="1"/>
      <protection/>
    </xf>
    <xf numFmtId="0" fontId="84" fillId="0" borderId="10" xfId="71" applyFont="1" applyFill="1" applyBorder="1" applyAlignment="1">
      <alignment horizontal="center" vertical="center" wrapText="1"/>
      <protection/>
    </xf>
    <xf numFmtId="41" fontId="84" fillId="0" borderId="17" xfId="49" applyFont="1" applyFill="1" applyBorder="1" applyAlignment="1">
      <alignment horizontal="center" vertical="center" wrapText="1"/>
    </xf>
    <xf numFmtId="177" fontId="84" fillId="0" borderId="17" xfId="71" applyNumberFormat="1" applyFont="1" applyFill="1" applyBorder="1" applyAlignment="1">
      <alignment horizontal="center" vertical="center" wrapText="1"/>
      <protection/>
    </xf>
    <xf numFmtId="10" fontId="84" fillId="0" borderId="23" xfId="71" applyNumberFormat="1" applyFont="1" applyFill="1" applyBorder="1" applyAlignment="1">
      <alignment horizontal="center" vertical="center" wrapText="1"/>
      <protection/>
    </xf>
    <xf numFmtId="0" fontId="84" fillId="0" borderId="14" xfId="71" applyFont="1" applyFill="1" applyBorder="1" applyAlignment="1">
      <alignment horizontal="center" vertical="center" wrapText="1"/>
      <protection/>
    </xf>
    <xf numFmtId="41" fontId="84" fillId="0" borderId="15" xfId="49" applyFont="1" applyFill="1" applyBorder="1" applyAlignment="1">
      <alignment horizontal="center" vertical="center" wrapText="1"/>
    </xf>
    <xf numFmtId="0" fontId="84" fillId="0" borderId="11" xfId="71" applyFont="1" applyFill="1" applyBorder="1" applyAlignment="1">
      <alignment horizontal="center" vertical="center" wrapText="1"/>
      <protection/>
    </xf>
    <xf numFmtId="41" fontId="84" fillId="0" borderId="12" xfId="49" applyFont="1" applyFill="1" applyBorder="1" applyAlignment="1">
      <alignment horizontal="center" vertical="center" wrapText="1"/>
    </xf>
    <xf numFmtId="0" fontId="79" fillId="0" borderId="0" xfId="71" applyFont="1">
      <alignment vertical="center"/>
      <protection/>
    </xf>
    <xf numFmtId="0" fontId="65" fillId="0" borderId="17" xfId="71" applyFont="1" applyBorder="1" applyAlignment="1">
      <alignment horizontal="left" vertical="center" wrapText="1"/>
      <protection/>
    </xf>
    <xf numFmtId="41" fontId="65" fillId="0" borderId="17" xfId="49" applyFont="1" applyBorder="1" applyAlignment="1">
      <alignment horizontal="right" vertical="center" wrapText="1"/>
    </xf>
    <xf numFmtId="0" fontId="65" fillId="0" borderId="24" xfId="71" applyFont="1" applyBorder="1" applyAlignment="1">
      <alignment horizontal="left" vertical="center" wrapText="1"/>
      <protection/>
    </xf>
    <xf numFmtId="41" fontId="65" fillId="0" borderId="24" xfId="49" applyFont="1" applyBorder="1" applyAlignment="1">
      <alignment horizontal="right" vertical="center" wrapText="1"/>
    </xf>
    <xf numFmtId="177" fontId="65" fillId="0" borderId="33" xfId="71" applyNumberFormat="1" applyFont="1" applyBorder="1" applyAlignment="1">
      <alignment horizontal="right" vertical="center" wrapText="1"/>
      <protection/>
    </xf>
    <xf numFmtId="0" fontId="65" fillId="0" borderId="17" xfId="49" applyNumberFormat="1" applyFont="1" applyBorder="1" applyAlignment="1">
      <alignment horizontal="right" vertical="center" wrapText="1"/>
    </xf>
    <xf numFmtId="0" fontId="65" fillId="0" borderId="24" xfId="49" applyNumberFormat="1" applyFont="1" applyBorder="1" applyAlignment="1">
      <alignment horizontal="right" vertical="center" wrapText="1"/>
    </xf>
    <xf numFmtId="9" fontId="68" fillId="0" borderId="17" xfId="49" applyNumberFormat="1" applyFont="1" applyBorder="1" applyAlignment="1">
      <alignment horizontal="right" vertical="center" wrapText="1"/>
    </xf>
    <xf numFmtId="9" fontId="68" fillId="0" borderId="15" xfId="71" applyNumberFormat="1" applyFont="1" applyBorder="1" applyAlignment="1">
      <alignment horizontal="right" vertical="center" wrapText="1"/>
      <protection/>
    </xf>
    <xf numFmtId="9" fontId="68" fillId="0" borderId="17" xfId="49" applyNumberFormat="1" applyFont="1" applyFill="1" applyBorder="1" applyAlignment="1">
      <alignment horizontal="center" vertical="center" wrapText="1"/>
    </xf>
    <xf numFmtId="9" fontId="68" fillId="0" borderId="17" xfId="49" applyNumberFormat="1" applyFont="1" applyBorder="1" applyAlignment="1">
      <alignment horizontal="center" vertical="center" wrapText="1"/>
    </xf>
    <xf numFmtId="9" fontId="68" fillId="0" borderId="15" xfId="71" applyNumberFormat="1" applyFont="1" applyBorder="1" applyAlignment="1">
      <alignment horizontal="center" vertical="center" wrapText="1"/>
      <protection/>
    </xf>
    <xf numFmtId="9" fontId="68" fillId="0" borderId="17" xfId="49" applyNumberFormat="1" applyFont="1" applyFill="1" applyBorder="1" applyAlignment="1">
      <alignment horizontal="right" vertical="center" wrapText="1"/>
    </xf>
    <xf numFmtId="9" fontId="65" fillId="0" borderId="0" xfId="71" applyNumberFormat="1" applyFont="1">
      <alignment vertical="center"/>
      <protection/>
    </xf>
    <xf numFmtId="0" fontId="65" fillId="0" borderId="10" xfId="71" applyFont="1" applyBorder="1" applyAlignment="1">
      <alignment horizontal="center" vertical="center" wrapText="1"/>
      <protection/>
    </xf>
    <xf numFmtId="0" fontId="65" fillId="0" borderId="14" xfId="71" applyFont="1" applyBorder="1" applyAlignment="1">
      <alignment horizontal="center" vertical="center" wrapText="1"/>
      <protection/>
    </xf>
    <xf numFmtId="0" fontId="60" fillId="0" borderId="17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85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1" fillId="0" borderId="0" xfId="71" applyFont="1" applyBorder="1" applyAlignment="1">
      <alignment horizontal="left" vertical="center" wrapText="1"/>
      <protection/>
    </xf>
    <xf numFmtId="0" fontId="87" fillId="0" borderId="0" xfId="0" applyFont="1" applyAlignment="1">
      <alignment horizontal="justify" vertical="center"/>
    </xf>
    <xf numFmtId="0" fontId="61" fillId="0" borderId="0" xfId="0" applyFont="1" applyBorder="1" applyAlignment="1">
      <alignment horizontal="left" vertical="center"/>
    </xf>
    <xf numFmtId="0" fontId="64" fillId="2" borderId="17" xfId="0" applyFont="1" applyFill="1" applyBorder="1" applyAlignment="1">
      <alignment horizontal="center" vertical="center"/>
    </xf>
    <xf numFmtId="0" fontId="77" fillId="0" borderId="17" xfId="0" applyFont="1" applyBorder="1" applyAlignment="1">
      <alignment horizontal="center" vertical="center"/>
    </xf>
    <xf numFmtId="0" fontId="77" fillId="0" borderId="15" xfId="0" applyFont="1" applyBorder="1" applyAlignment="1">
      <alignment horizontal="center" vertical="center"/>
    </xf>
    <xf numFmtId="0" fontId="77" fillId="0" borderId="20" xfId="0" applyFont="1" applyBorder="1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88" fillId="0" borderId="0" xfId="0" applyFont="1" applyAlignment="1">
      <alignment horizontal="left" vertical="center"/>
    </xf>
    <xf numFmtId="0" fontId="76" fillId="0" borderId="0" xfId="0" applyFont="1" applyBorder="1" applyAlignment="1">
      <alignment horizontal="right" vertical="center"/>
    </xf>
    <xf numFmtId="41" fontId="84" fillId="0" borderId="17" xfId="49" applyFont="1" applyBorder="1" applyAlignment="1">
      <alignment horizontal="right" vertical="center" indent="2"/>
    </xf>
    <xf numFmtId="177" fontId="84" fillId="0" borderId="17" xfId="0" applyNumberFormat="1" applyFont="1" applyBorder="1" applyAlignment="1">
      <alignment horizontal="right" vertical="center" indent="2"/>
    </xf>
    <xf numFmtId="41" fontId="84" fillId="0" borderId="35" xfId="49" applyFont="1" applyBorder="1" applyAlignment="1">
      <alignment horizontal="right" vertical="center" indent="2"/>
    </xf>
    <xf numFmtId="41" fontId="84" fillId="0" borderId="26" xfId="49" applyFont="1" applyBorder="1" applyAlignment="1">
      <alignment horizontal="right" vertical="center" indent="2"/>
    </xf>
    <xf numFmtId="0" fontId="80" fillId="2" borderId="17" xfId="0" applyFont="1" applyFill="1" applyBorder="1" applyAlignment="1">
      <alignment horizontal="center" vertical="center"/>
    </xf>
    <xf numFmtId="0" fontId="73" fillId="0" borderId="36" xfId="0" applyFont="1" applyBorder="1" applyAlignment="1">
      <alignment horizontal="center" vertical="center"/>
    </xf>
    <xf numFmtId="0" fontId="73" fillId="0" borderId="37" xfId="0" applyFont="1" applyBorder="1" applyAlignment="1">
      <alignment horizontal="center" vertical="center"/>
    </xf>
    <xf numFmtId="0" fontId="73" fillId="0" borderId="38" xfId="0" applyFont="1" applyBorder="1" applyAlignment="1">
      <alignment horizontal="center" vertical="center"/>
    </xf>
    <xf numFmtId="0" fontId="76" fillId="0" borderId="39" xfId="0" applyFont="1" applyBorder="1" applyAlignment="1">
      <alignment horizontal="left" vertical="center"/>
    </xf>
    <xf numFmtId="0" fontId="80" fillId="2" borderId="35" xfId="0" applyFont="1" applyFill="1" applyBorder="1" applyAlignment="1">
      <alignment horizontal="center" vertical="center"/>
    </xf>
    <xf numFmtId="0" fontId="80" fillId="2" borderId="26" xfId="0" applyFont="1" applyFill="1" applyBorder="1" applyAlignment="1">
      <alignment horizontal="center" vertical="center"/>
    </xf>
    <xf numFmtId="0" fontId="70" fillId="2" borderId="17" xfId="0" applyFont="1" applyFill="1" applyBorder="1" applyAlignment="1">
      <alignment horizontal="center" vertical="center"/>
    </xf>
    <xf numFmtId="0" fontId="80" fillId="2" borderId="31" xfId="0" applyFont="1" applyFill="1" applyBorder="1" applyAlignment="1">
      <alignment horizontal="center" vertical="center"/>
    </xf>
    <xf numFmtId="0" fontId="80" fillId="2" borderId="40" xfId="0" applyFont="1" applyFill="1" applyBorder="1" applyAlignment="1">
      <alignment horizontal="center" vertical="center"/>
    </xf>
    <xf numFmtId="0" fontId="80" fillId="2" borderId="20" xfId="0" applyFont="1" applyFill="1" applyBorder="1" applyAlignment="1">
      <alignment horizontal="center" vertical="center"/>
    </xf>
    <xf numFmtId="0" fontId="89" fillId="2" borderId="31" xfId="0" applyFont="1" applyFill="1" applyBorder="1" applyAlignment="1">
      <alignment horizontal="center" vertical="center"/>
    </xf>
    <xf numFmtId="0" fontId="89" fillId="2" borderId="20" xfId="0" applyFont="1" applyFill="1" applyBorder="1" applyAlignment="1">
      <alignment horizontal="center" vertical="center"/>
    </xf>
    <xf numFmtId="0" fontId="87" fillId="0" borderId="0" xfId="0" applyFont="1" applyBorder="1" applyAlignment="1">
      <alignment horizontal="left" vertical="center" wrapText="1"/>
    </xf>
    <xf numFmtId="0" fontId="76" fillId="0" borderId="0" xfId="0" applyFont="1" applyBorder="1" applyAlignment="1">
      <alignment horizontal="justify" vertical="center"/>
    </xf>
    <xf numFmtId="0" fontId="76" fillId="0" borderId="0" xfId="0" applyFont="1" applyBorder="1" applyAlignment="1">
      <alignment vertical="center"/>
    </xf>
    <xf numFmtId="0" fontId="80" fillId="2" borderId="41" xfId="0" applyFont="1" applyFill="1" applyBorder="1" applyAlignment="1">
      <alignment horizontal="center" vertical="center"/>
    </xf>
    <xf numFmtId="0" fontId="80" fillId="2" borderId="10" xfId="0" applyFont="1" applyFill="1" applyBorder="1" applyAlignment="1">
      <alignment horizontal="center" vertical="center"/>
    </xf>
    <xf numFmtId="0" fontId="80" fillId="2" borderId="27" xfId="0" applyFont="1" applyFill="1" applyBorder="1" applyAlignment="1">
      <alignment horizontal="center" vertical="center"/>
    </xf>
    <xf numFmtId="0" fontId="80" fillId="2" borderId="42" xfId="0" applyFont="1" applyFill="1" applyBorder="1" applyAlignment="1">
      <alignment horizontal="center" vertical="center"/>
    </xf>
    <xf numFmtId="0" fontId="88" fillId="0" borderId="0" xfId="0" applyFont="1" applyAlignment="1">
      <alignment horizontal="justify" vertical="center"/>
    </xf>
    <xf numFmtId="0" fontId="82" fillId="0" borderId="0" xfId="0" applyFont="1" applyAlignment="1">
      <alignment vertical="center"/>
    </xf>
    <xf numFmtId="0" fontId="87" fillId="0" borderId="0" xfId="0" applyFont="1" applyAlignment="1">
      <alignment horizontal="justify" vertical="center"/>
    </xf>
    <xf numFmtId="0" fontId="87" fillId="0" borderId="0" xfId="0" applyFont="1" applyAlignment="1">
      <alignment vertical="center"/>
    </xf>
    <xf numFmtId="0" fontId="76" fillId="0" borderId="0" xfId="0" applyFont="1" applyBorder="1" applyAlignment="1">
      <alignment horizontal="left" vertical="center"/>
    </xf>
    <xf numFmtId="0" fontId="90" fillId="0" borderId="36" xfId="71" applyFont="1" applyBorder="1" applyAlignment="1">
      <alignment horizontal="center" vertical="center"/>
      <protection/>
    </xf>
    <xf numFmtId="0" fontId="90" fillId="0" borderId="37" xfId="71" applyFont="1" applyBorder="1" applyAlignment="1">
      <alignment horizontal="center" vertical="center"/>
      <protection/>
    </xf>
    <xf numFmtId="0" fontId="90" fillId="0" borderId="38" xfId="71" applyFont="1" applyBorder="1" applyAlignment="1">
      <alignment horizontal="center" vertical="center"/>
      <protection/>
    </xf>
    <xf numFmtId="0" fontId="76" fillId="0" borderId="39" xfId="71" applyFont="1" applyBorder="1" applyAlignment="1">
      <alignment horizontal="left" vertical="center"/>
      <protection/>
    </xf>
    <xf numFmtId="0" fontId="91" fillId="0" borderId="0" xfId="71" applyFont="1" applyAlignment="1">
      <alignment horizontal="left" vertical="center"/>
      <protection/>
    </xf>
    <xf numFmtId="0" fontId="67" fillId="2" borderId="41" xfId="71" applyFont="1" applyFill="1" applyBorder="1" applyAlignment="1">
      <alignment horizontal="center" vertical="center" wrapText="1"/>
      <protection/>
    </xf>
    <xf numFmtId="0" fontId="67" fillId="2" borderId="10" xfId="71" applyFont="1" applyFill="1" applyBorder="1" applyAlignment="1">
      <alignment horizontal="center" vertical="center" wrapText="1"/>
      <protection/>
    </xf>
    <xf numFmtId="0" fontId="67" fillId="2" borderId="27" xfId="71" applyFont="1" applyFill="1" applyBorder="1" applyAlignment="1">
      <alignment horizontal="center" vertical="center" wrapText="1"/>
      <protection/>
    </xf>
    <xf numFmtId="0" fontId="67" fillId="2" borderId="42" xfId="71" applyFont="1" applyFill="1" applyBorder="1" applyAlignment="1">
      <alignment horizontal="center" vertical="center" wrapText="1"/>
      <protection/>
    </xf>
    <xf numFmtId="0" fontId="67" fillId="2" borderId="17" xfId="71" applyFont="1" applyFill="1" applyBorder="1" applyAlignment="1">
      <alignment horizontal="center" vertical="center" wrapText="1"/>
      <protection/>
    </xf>
    <xf numFmtId="0" fontId="67" fillId="2" borderId="23" xfId="71" applyFont="1" applyFill="1" applyBorder="1" applyAlignment="1">
      <alignment horizontal="center" vertical="center" wrapText="1"/>
      <protection/>
    </xf>
    <xf numFmtId="41" fontId="60" fillId="0" borderId="35" xfId="50" applyFont="1" applyBorder="1" applyAlignment="1">
      <alignment horizontal="center" vertical="center"/>
    </xf>
    <xf numFmtId="41" fontId="60" fillId="0" borderId="26" xfId="50" applyFont="1" applyBorder="1" applyAlignment="1">
      <alignment horizontal="center" vertical="center"/>
    </xf>
    <xf numFmtId="177" fontId="72" fillId="0" borderId="17" xfId="71" applyNumberFormat="1" applyFont="1" applyBorder="1" applyAlignment="1">
      <alignment horizontal="center" vertical="center"/>
      <protection/>
    </xf>
    <xf numFmtId="177" fontId="72" fillId="0" borderId="23" xfId="71" applyNumberFormat="1" applyFont="1" applyBorder="1" applyAlignment="1">
      <alignment horizontal="center" vertical="center"/>
      <protection/>
    </xf>
    <xf numFmtId="41" fontId="60" fillId="0" borderId="43" xfId="50" applyFont="1" applyBorder="1" applyAlignment="1">
      <alignment horizontal="center" vertical="center"/>
    </xf>
    <xf numFmtId="41" fontId="60" fillId="0" borderId="44" xfId="50" applyFont="1" applyBorder="1" applyAlignment="1">
      <alignment horizontal="center" vertical="center"/>
    </xf>
    <xf numFmtId="177" fontId="72" fillId="0" borderId="15" xfId="71" applyNumberFormat="1" applyFont="1" applyBorder="1" applyAlignment="1">
      <alignment horizontal="center" vertical="center"/>
      <protection/>
    </xf>
    <xf numFmtId="177" fontId="72" fillId="0" borderId="16" xfId="71" applyNumberFormat="1" applyFont="1" applyBorder="1" applyAlignment="1">
      <alignment horizontal="center" vertical="center"/>
      <protection/>
    </xf>
    <xf numFmtId="0" fontId="70" fillId="2" borderId="17" xfId="71" applyFont="1" applyFill="1" applyBorder="1" applyAlignment="1">
      <alignment horizontal="center" vertical="center" wrapText="1"/>
      <protection/>
    </xf>
    <xf numFmtId="0" fontId="70" fillId="2" borderId="23" xfId="71" applyFont="1" applyFill="1" applyBorder="1" applyAlignment="1">
      <alignment horizontal="center" vertical="center" wrapText="1"/>
      <protection/>
    </xf>
    <xf numFmtId="41" fontId="72" fillId="0" borderId="45" xfId="50" applyFont="1" applyBorder="1" applyAlignment="1">
      <alignment horizontal="center" vertical="center"/>
    </xf>
    <xf numFmtId="41" fontId="72" fillId="0" borderId="46" xfId="50" applyFont="1" applyBorder="1" applyAlignment="1">
      <alignment horizontal="center" vertical="center"/>
    </xf>
    <xf numFmtId="41" fontId="60" fillId="0" borderId="45" xfId="50" applyFont="1" applyBorder="1" applyAlignment="1">
      <alignment horizontal="center" vertical="center"/>
    </xf>
    <xf numFmtId="41" fontId="60" fillId="0" borderId="46" xfId="50" applyFont="1" applyBorder="1" applyAlignment="1">
      <alignment horizontal="center" vertical="center"/>
    </xf>
    <xf numFmtId="177" fontId="72" fillId="0" borderId="12" xfId="71" applyNumberFormat="1" applyFont="1" applyBorder="1" applyAlignment="1">
      <alignment horizontal="center" vertical="center"/>
      <protection/>
    </xf>
    <xf numFmtId="177" fontId="72" fillId="0" borderId="13" xfId="71" applyNumberFormat="1" applyFont="1" applyBorder="1" applyAlignment="1">
      <alignment horizontal="center" vertical="center"/>
      <protection/>
    </xf>
    <xf numFmtId="0" fontId="65" fillId="0" borderId="10" xfId="71" applyFont="1" applyBorder="1" applyAlignment="1">
      <alignment horizontal="center" vertical="center" wrapText="1"/>
      <protection/>
    </xf>
    <xf numFmtId="0" fontId="65" fillId="0" borderId="14" xfId="71" applyFont="1" applyBorder="1" applyAlignment="1">
      <alignment horizontal="center" vertical="center" wrapText="1"/>
      <protection/>
    </xf>
    <xf numFmtId="0" fontId="65" fillId="0" borderId="47" xfId="71" applyFont="1" applyBorder="1" applyAlignment="1">
      <alignment horizontal="center" vertical="center" wrapText="1"/>
      <protection/>
    </xf>
    <xf numFmtId="0" fontId="65" fillId="0" borderId="30" xfId="71" applyFont="1" applyBorder="1" applyAlignment="1">
      <alignment horizontal="center" vertical="center" wrapText="1"/>
      <protection/>
    </xf>
    <xf numFmtId="0" fontId="84" fillId="0" borderId="0" xfId="71" applyFont="1" applyBorder="1" applyAlignment="1">
      <alignment horizontal="left" vertical="center"/>
      <protection/>
    </xf>
    <xf numFmtId="0" fontId="91" fillId="0" borderId="0" xfId="71" applyFont="1" applyBorder="1" applyAlignment="1">
      <alignment horizontal="left" vertical="center"/>
      <protection/>
    </xf>
    <xf numFmtId="0" fontId="70" fillId="2" borderId="41" xfId="71" applyFont="1" applyFill="1" applyBorder="1" applyAlignment="1">
      <alignment horizontal="center" vertical="center" wrapText="1"/>
      <protection/>
    </xf>
    <xf numFmtId="0" fontId="70" fillId="2" borderId="10" xfId="71" applyFont="1" applyFill="1" applyBorder="1" applyAlignment="1">
      <alignment horizontal="center" vertical="center" wrapText="1"/>
      <protection/>
    </xf>
    <xf numFmtId="0" fontId="70" fillId="2" borderId="27" xfId="71" applyFont="1" applyFill="1" applyBorder="1" applyAlignment="1">
      <alignment horizontal="center" vertical="center" wrapText="1"/>
      <protection/>
    </xf>
    <xf numFmtId="0" fontId="70" fillId="2" borderId="42" xfId="71" applyFont="1" applyFill="1" applyBorder="1" applyAlignment="1">
      <alignment horizontal="center" vertical="center" wrapText="1"/>
      <protection/>
    </xf>
    <xf numFmtId="0" fontId="74" fillId="0" borderId="0" xfId="71" applyFont="1" applyAlignment="1">
      <alignment horizontal="left" vertical="center"/>
      <protection/>
    </xf>
    <xf numFmtId="0" fontId="85" fillId="0" borderId="39" xfId="71" applyFont="1" applyBorder="1" applyAlignment="1">
      <alignment horizontal="left" vertical="center"/>
      <protection/>
    </xf>
    <xf numFmtId="0" fontId="85" fillId="0" borderId="0" xfId="71" applyFont="1" applyBorder="1" applyAlignment="1">
      <alignment horizontal="left" vertical="center"/>
      <protection/>
    </xf>
    <xf numFmtId="176" fontId="69" fillId="0" borderId="17" xfId="0" applyNumberFormat="1" applyFont="1" applyBorder="1" applyAlignment="1">
      <alignment horizontal="right" vertical="center" wrapText="1"/>
    </xf>
    <xf numFmtId="176" fontId="69" fillId="0" borderId="35" xfId="0" applyNumberFormat="1" applyFont="1" applyBorder="1" applyAlignment="1">
      <alignment horizontal="right" vertical="center" wrapText="1"/>
    </xf>
    <xf numFmtId="176" fontId="69" fillId="0" borderId="26" xfId="0" applyNumberFormat="1" applyFont="1" applyBorder="1" applyAlignment="1">
      <alignment horizontal="right" vertical="center" wrapText="1"/>
    </xf>
    <xf numFmtId="176" fontId="69" fillId="0" borderId="17" xfId="0" applyNumberFormat="1" applyFont="1" applyBorder="1" applyAlignment="1">
      <alignment vertical="center" wrapText="1"/>
    </xf>
    <xf numFmtId="176" fontId="69" fillId="0" borderId="35" xfId="0" applyNumberFormat="1" applyFont="1" applyBorder="1" applyAlignment="1">
      <alignment vertical="center" wrapText="1"/>
    </xf>
    <xf numFmtId="176" fontId="69" fillId="0" borderId="26" xfId="0" applyNumberFormat="1" applyFont="1" applyBorder="1" applyAlignment="1">
      <alignment vertical="center" wrapText="1"/>
    </xf>
    <xf numFmtId="0" fontId="69" fillId="0" borderId="35" xfId="0" applyFont="1" applyFill="1" applyBorder="1" applyAlignment="1">
      <alignment horizontal="right" vertical="center" wrapText="1"/>
    </xf>
    <xf numFmtId="0" fontId="69" fillId="0" borderId="26" xfId="0" applyFont="1" applyFill="1" applyBorder="1" applyAlignment="1">
      <alignment horizontal="right" vertical="center" wrapText="1"/>
    </xf>
    <xf numFmtId="0" fontId="65" fillId="0" borderId="31" xfId="71" applyFont="1" applyFill="1" applyBorder="1" applyAlignment="1">
      <alignment horizontal="center" vertical="center" wrapText="1"/>
      <protection/>
    </xf>
    <xf numFmtId="0" fontId="65" fillId="0" borderId="40" xfId="71" applyFont="1" applyFill="1" applyBorder="1" applyAlignment="1">
      <alignment horizontal="center" vertical="center" wrapText="1"/>
      <protection/>
    </xf>
    <xf numFmtId="0" fontId="65" fillId="0" borderId="20" xfId="71" applyFont="1" applyFill="1" applyBorder="1" applyAlignment="1">
      <alignment horizontal="center" vertical="center" wrapText="1"/>
      <protection/>
    </xf>
    <xf numFmtId="0" fontId="69" fillId="0" borderId="35" xfId="0" applyFont="1" applyFill="1" applyBorder="1" applyAlignment="1">
      <alignment vertical="center" wrapText="1"/>
    </xf>
    <xf numFmtId="0" fontId="69" fillId="0" borderId="26" xfId="0" applyFont="1" applyFill="1" applyBorder="1" applyAlignment="1">
      <alignment vertical="center" wrapText="1"/>
    </xf>
    <xf numFmtId="0" fontId="69" fillId="0" borderId="19" xfId="0" applyFont="1" applyFill="1" applyBorder="1" applyAlignment="1">
      <alignment horizontal="right" vertical="center" wrapText="1"/>
    </xf>
    <xf numFmtId="0" fontId="65" fillId="0" borderId="35" xfId="71" applyFont="1" applyFill="1" applyBorder="1" applyAlignment="1">
      <alignment vertical="center" wrapText="1"/>
      <protection/>
    </xf>
    <xf numFmtId="0" fontId="65" fillId="0" borderId="26" xfId="71" applyFont="1" applyFill="1" applyBorder="1" applyAlignment="1">
      <alignment vertical="center" wrapText="1"/>
      <protection/>
    </xf>
    <xf numFmtId="0" fontId="65" fillId="0" borderId="17" xfId="71" applyFont="1" applyBorder="1" applyAlignment="1">
      <alignment horizontal="center" vertical="center" wrapText="1"/>
      <protection/>
    </xf>
    <xf numFmtId="0" fontId="65" fillId="0" borderId="23" xfId="71" applyFont="1" applyBorder="1" applyAlignment="1">
      <alignment horizontal="center" vertical="center" wrapText="1"/>
      <protection/>
    </xf>
    <xf numFmtId="9" fontId="68" fillId="0" borderId="48" xfId="49" applyNumberFormat="1" applyFont="1" applyBorder="1" applyAlignment="1">
      <alignment horizontal="center" vertical="center" wrapText="1"/>
    </xf>
    <xf numFmtId="9" fontId="68" fillId="0" borderId="49" xfId="49" applyNumberFormat="1" applyFont="1" applyBorder="1" applyAlignment="1">
      <alignment horizontal="center" vertical="center" wrapText="1"/>
    </xf>
    <xf numFmtId="41" fontId="68" fillId="0" borderId="48" xfId="49" applyFont="1" applyBorder="1" applyAlignment="1">
      <alignment horizontal="center" vertical="center" wrapText="1"/>
    </xf>
    <xf numFmtId="41" fontId="68" fillId="0" borderId="49" xfId="49" applyFont="1" applyBorder="1" applyAlignment="1">
      <alignment horizontal="center" vertical="center" wrapText="1"/>
    </xf>
    <xf numFmtId="41" fontId="68" fillId="0" borderId="50" xfId="49" applyFont="1" applyBorder="1" applyAlignment="1">
      <alignment horizontal="center" vertical="center" wrapText="1"/>
    </xf>
    <xf numFmtId="0" fontId="71" fillId="2" borderId="23" xfId="71" applyFont="1" applyFill="1" applyBorder="1" applyAlignment="1">
      <alignment horizontal="center" vertical="center" wrapText="1"/>
      <protection/>
    </xf>
    <xf numFmtId="0" fontId="70" fillId="2" borderId="28" xfId="71" applyFont="1" applyFill="1" applyBorder="1" applyAlignment="1">
      <alignment horizontal="center" vertical="center" wrapText="1"/>
      <protection/>
    </xf>
    <xf numFmtId="0" fontId="70" fillId="2" borderId="51" xfId="71" applyFont="1" applyFill="1" applyBorder="1" applyAlignment="1">
      <alignment horizontal="center" vertical="center" wrapText="1"/>
      <protection/>
    </xf>
    <xf numFmtId="0" fontId="70" fillId="2" borderId="29" xfId="71" applyFont="1" applyFill="1" applyBorder="1" applyAlignment="1">
      <alignment horizontal="center" vertical="center" wrapText="1"/>
      <protection/>
    </xf>
    <xf numFmtId="0" fontId="70" fillId="2" borderId="52" xfId="71" applyFont="1" applyFill="1" applyBorder="1" applyAlignment="1">
      <alignment horizontal="center" vertical="center" wrapText="1"/>
      <protection/>
    </xf>
    <xf numFmtId="0" fontId="70" fillId="2" borderId="35" xfId="71" applyFont="1" applyFill="1" applyBorder="1" applyAlignment="1">
      <alignment horizontal="center" vertical="center" wrapText="1"/>
      <protection/>
    </xf>
    <xf numFmtId="0" fontId="70" fillId="2" borderId="19" xfId="71" applyFont="1" applyFill="1" applyBorder="1" applyAlignment="1">
      <alignment horizontal="center" vertical="center" wrapText="1"/>
      <protection/>
    </xf>
    <xf numFmtId="0" fontId="70" fillId="2" borderId="26" xfId="71" applyFont="1" applyFill="1" applyBorder="1" applyAlignment="1">
      <alignment horizontal="center" vertical="center" wrapText="1"/>
      <protection/>
    </xf>
    <xf numFmtId="0" fontId="70" fillId="2" borderId="53" xfId="71" applyFont="1" applyFill="1" applyBorder="1" applyAlignment="1">
      <alignment horizontal="center" vertical="center" wrapText="1"/>
      <protection/>
    </xf>
    <xf numFmtId="0" fontId="71" fillId="2" borderId="17" xfId="71" applyFont="1" applyFill="1" applyBorder="1" applyAlignment="1">
      <alignment horizontal="center" vertical="center" wrapText="1"/>
      <protection/>
    </xf>
    <xf numFmtId="0" fontId="88" fillId="0" borderId="36" xfId="71" applyFont="1" applyBorder="1" applyAlignment="1">
      <alignment horizontal="center" vertical="center"/>
      <protection/>
    </xf>
    <xf numFmtId="0" fontId="88" fillId="0" borderId="37" xfId="71" applyFont="1" applyBorder="1" applyAlignment="1">
      <alignment horizontal="center" vertical="center"/>
      <protection/>
    </xf>
    <xf numFmtId="0" fontId="88" fillId="0" borderId="38" xfId="71" applyFont="1" applyBorder="1" applyAlignment="1">
      <alignment horizontal="center" vertical="center"/>
      <protection/>
    </xf>
    <xf numFmtId="0" fontId="67" fillId="0" borderId="0" xfId="71" applyFont="1" applyAlignment="1">
      <alignment horizontal="left" vertical="center"/>
      <protection/>
    </xf>
    <xf numFmtId="0" fontId="71" fillId="2" borderId="41" xfId="71" applyFont="1" applyFill="1" applyBorder="1" applyAlignment="1">
      <alignment horizontal="center" vertical="center" wrapText="1"/>
      <protection/>
    </xf>
    <xf numFmtId="0" fontId="71" fillId="2" borderId="10" xfId="71" applyFont="1" applyFill="1" applyBorder="1" applyAlignment="1">
      <alignment horizontal="center" vertical="center" wrapText="1"/>
      <protection/>
    </xf>
    <xf numFmtId="0" fontId="71" fillId="2" borderId="27" xfId="71" applyFont="1" applyFill="1" applyBorder="1" applyAlignment="1">
      <alignment horizontal="center" vertical="center" wrapText="1"/>
      <protection/>
    </xf>
    <xf numFmtId="0" fontId="71" fillId="2" borderId="42" xfId="71" applyFont="1" applyFill="1" applyBorder="1" applyAlignment="1">
      <alignment horizontal="center" vertical="center" wrapText="1"/>
      <protection/>
    </xf>
    <xf numFmtId="0" fontId="70" fillId="2" borderId="18" xfId="0" applyFont="1" applyFill="1" applyBorder="1" applyAlignment="1">
      <alignment horizontal="center" vertical="center" wrapText="1"/>
    </xf>
    <xf numFmtId="0" fontId="70" fillId="2" borderId="54" xfId="0" applyFont="1" applyFill="1" applyBorder="1" applyAlignment="1">
      <alignment horizontal="center" vertical="center" wrapText="1"/>
    </xf>
    <xf numFmtId="0" fontId="70" fillId="2" borderId="47" xfId="0" applyFont="1" applyFill="1" applyBorder="1" applyAlignment="1">
      <alignment horizontal="center" vertical="center" wrapText="1"/>
    </xf>
    <xf numFmtId="0" fontId="70" fillId="2" borderId="28" xfId="0" applyFont="1" applyFill="1" applyBorder="1" applyAlignment="1">
      <alignment horizontal="center" vertical="center" wrapText="1"/>
    </xf>
    <xf numFmtId="0" fontId="70" fillId="2" borderId="51" xfId="0" applyFont="1" applyFill="1" applyBorder="1" applyAlignment="1">
      <alignment horizontal="center" vertical="center" wrapText="1"/>
    </xf>
    <xf numFmtId="0" fontId="70" fillId="2" borderId="29" xfId="0" applyFont="1" applyFill="1" applyBorder="1" applyAlignment="1">
      <alignment horizontal="center" vertical="center" wrapText="1"/>
    </xf>
    <xf numFmtId="0" fontId="70" fillId="2" borderId="52" xfId="0" applyFont="1" applyFill="1" applyBorder="1" applyAlignment="1">
      <alignment horizontal="center" vertical="center" wrapText="1"/>
    </xf>
    <xf numFmtId="0" fontId="70" fillId="2" borderId="35" xfId="0" applyFont="1" applyFill="1" applyBorder="1" applyAlignment="1">
      <alignment horizontal="center" vertical="center" wrapText="1"/>
    </xf>
    <xf numFmtId="0" fontId="70" fillId="2" borderId="19" xfId="0" applyFont="1" applyFill="1" applyBorder="1" applyAlignment="1">
      <alignment horizontal="center" vertical="center" wrapText="1"/>
    </xf>
    <xf numFmtId="0" fontId="70" fillId="2" borderId="26" xfId="0" applyFont="1" applyFill="1" applyBorder="1" applyAlignment="1">
      <alignment horizontal="center" vertical="center" wrapText="1"/>
    </xf>
    <xf numFmtId="0" fontId="70" fillId="2" borderId="53" xfId="0" applyFont="1" applyFill="1" applyBorder="1" applyAlignment="1">
      <alignment horizontal="center" vertical="center" wrapText="1"/>
    </xf>
    <xf numFmtId="0" fontId="74" fillId="0" borderId="25" xfId="0" applyFont="1" applyBorder="1" applyAlignment="1">
      <alignment horizontal="left" vertical="center"/>
    </xf>
    <xf numFmtId="0" fontId="91" fillId="0" borderId="25" xfId="0" applyFont="1" applyBorder="1" applyAlignment="1">
      <alignment horizontal="left" vertical="center"/>
    </xf>
  </cellXfs>
  <cellStyles count="11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백분율 2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10" xfId="63"/>
    <cellStyle name="표준 10 2" xfId="64"/>
    <cellStyle name="표준 10 2 2" xfId="65"/>
    <cellStyle name="표준 10 3" xfId="66"/>
    <cellStyle name="표준 10 4" xfId="67"/>
    <cellStyle name="표준 10 5" xfId="68"/>
    <cellStyle name="표준 10 6" xfId="69"/>
    <cellStyle name="표준 12" xfId="70"/>
    <cellStyle name="표준 2" xfId="71"/>
    <cellStyle name="표준 2 2" xfId="72"/>
    <cellStyle name="표준 2 2 2" xfId="73"/>
    <cellStyle name="표준 2 2 2 2" xfId="74"/>
    <cellStyle name="표준 2 2 3" xfId="75"/>
    <cellStyle name="표준 2 2 4" xfId="76"/>
    <cellStyle name="표준 2 2 5" xfId="77"/>
    <cellStyle name="표준 2 2 6" xfId="78"/>
    <cellStyle name="표준 3 2" xfId="79"/>
    <cellStyle name="표준 3 3" xfId="80"/>
    <cellStyle name="표준 3 3 2" xfId="81"/>
    <cellStyle name="표준 3 3 2 2" xfId="82"/>
    <cellStyle name="표준 3 3 3" xfId="83"/>
    <cellStyle name="표준 3 3 4" xfId="84"/>
    <cellStyle name="표준 3 3 5" xfId="85"/>
    <cellStyle name="표준 3 3 6" xfId="86"/>
    <cellStyle name="표준 4" xfId="87"/>
    <cellStyle name="표준 4 2" xfId="88"/>
    <cellStyle name="표준 4 3" xfId="89"/>
    <cellStyle name="표준 4 3 2" xfId="90"/>
    <cellStyle name="표준 4 4" xfId="91"/>
    <cellStyle name="표준 4 5" xfId="92"/>
    <cellStyle name="표준 4 6" xfId="93"/>
    <cellStyle name="표준 4 7" xfId="94"/>
    <cellStyle name="표준 5" xfId="95"/>
    <cellStyle name="표준 5 2" xfId="96"/>
    <cellStyle name="표준 5 2 2" xfId="97"/>
    <cellStyle name="표준 5 3" xfId="98"/>
    <cellStyle name="표준 5 4" xfId="99"/>
    <cellStyle name="표준 5 5" xfId="100"/>
    <cellStyle name="표준 5 6" xfId="101"/>
    <cellStyle name="표준 6" xfId="102"/>
    <cellStyle name="표준 6 2" xfId="103"/>
    <cellStyle name="표준 6 2 2" xfId="104"/>
    <cellStyle name="표준 6 3" xfId="105"/>
    <cellStyle name="표준 6 4" xfId="106"/>
    <cellStyle name="표준 6 5" xfId="107"/>
    <cellStyle name="표준 6 6" xfId="108"/>
    <cellStyle name="표준 7" xfId="109"/>
    <cellStyle name="표준 7 2" xfId="110"/>
    <cellStyle name="표준 7 2 2" xfId="111"/>
    <cellStyle name="표준 7 3" xfId="112"/>
    <cellStyle name="표준 7 4" xfId="113"/>
    <cellStyle name="표준 7 5" xfId="114"/>
    <cellStyle name="표준 7 6" xfId="115"/>
    <cellStyle name="표준 8" xfId="116"/>
    <cellStyle name="표준 8 2" xfId="117"/>
    <cellStyle name="표준 8 2 2" xfId="118"/>
    <cellStyle name="표준 8 3" xfId="119"/>
    <cellStyle name="표준 8 4" xfId="120"/>
    <cellStyle name="표준 8 5" xfId="121"/>
    <cellStyle name="표준 8 6" xfId="122"/>
    <cellStyle name="표준 9" xfId="123"/>
    <cellStyle name="표준 9 2" xfId="124"/>
    <cellStyle name="표준 9 2 2" xfId="125"/>
    <cellStyle name="표준 9 3" xfId="126"/>
    <cellStyle name="표준 9 4" xfId="127"/>
    <cellStyle name="표준 9 5" xfId="128"/>
    <cellStyle name="표준 9 6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92"/>
  <sheetViews>
    <sheetView tabSelected="1" view="pageBreakPreview" zoomScale="85" zoomScaleSheetLayoutView="85" workbookViewId="0" topLeftCell="A1">
      <selection activeCell="A13" sqref="A13:M13"/>
    </sheetView>
  </sheetViews>
  <sheetFormatPr defaultColWidth="8.88671875" defaultRowHeight="13.5"/>
  <cols>
    <col min="1" max="16384" width="8.88671875" style="74" customWidth="1"/>
  </cols>
  <sheetData>
    <row r="1" spans="1:13" ht="39" thickBot="1">
      <c r="A1" s="241" t="s">
        <v>71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3"/>
    </row>
    <row r="2" spans="1:13" s="75" customFormat="1" ht="17.2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s="75" customFormat="1" ht="26.25">
      <c r="A3" s="234" t="s">
        <v>48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</row>
    <row r="4" spans="1:13" s="75" customFormat="1" ht="17.25">
      <c r="A4" s="240" t="s">
        <v>72</v>
      </c>
      <c r="B4" s="240" t="s">
        <v>46</v>
      </c>
      <c r="C4" s="240"/>
      <c r="D4" s="240"/>
      <c r="E4" s="240"/>
      <c r="F4" s="240"/>
      <c r="G4" s="240"/>
      <c r="H4" s="240" t="s">
        <v>4</v>
      </c>
      <c r="I4" s="240"/>
      <c r="J4" s="240"/>
      <c r="K4" s="240"/>
      <c r="L4" s="240"/>
      <c r="M4" s="240"/>
    </row>
    <row r="5" spans="1:13" s="75" customFormat="1" ht="17.25">
      <c r="A5" s="240"/>
      <c r="B5" s="245" t="s">
        <v>43</v>
      </c>
      <c r="C5" s="246"/>
      <c r="D5" s="240" t="s">
        <v>45</v>
      </c>
      <c r="E5" s="240"/>
      <c r="F5" s="240" t="s">
        <v>5</v>
      </c>
      <c r="G5" s="240"/>
      <c r="H5" s="245" t="s">
        <v>43</v>
      </c>
      <c r="I5" s="246"/>
      <c r="J5" s="240" t="s">
        <v>45</v>
      </c>
      <c r="K5" s="240"/>
      <c r="L5" s="240" t="s">
        <v>5</v>
      </c>
      <c r="M5" s="240"/>
    </row>
    <row r="6" spans="1:13" s="75" customFormat="1" ht="17.25">
      <c r="A6" s="76" t="s">
        <v>0</v>
      </c>
      <c r="B6" s="238">
        <v>46702</v>
      </c>
      <c r="C6" s="239"/>
      <c r="D6" s="238">
        <v>49629</v>
      </c>
      <c r="E6" s="239"/>
      <c r="F6" s="237">
        <f>(D6-B6)/B6</f>
        <v>0.06267397541861162</v>
      </c>
      <c r="G6" s="237"/>
      <c r="H6" s="238">
        <v>134739</v>
      </c>
      <c r="I6" s="239"/>
      <c r="J6" s="238">
        <v>142836</v>
      </c>
      <c r="K6" s="239"/>
      <c r="L6" s="237">
        <f>(J6-H6)/H6</f>
        <v>0.06009395943268096</v>
      </c>
      <c r="M6" s="237"/>
    </row>
    <row r="7" spans="1:13" s="75" customFormat="1" ht="17.25">
      <c r="A7" s="76" t="s">
        <v>54</v>
      </c>
      <c r="B7" s="238">
        <v>3129</v>
      </c>
      <c r="C7" s="239"/>
      <c r="D7" s="238">
        <v>2752</v>
      </c>
      <c r="E7" s="239"/>
      <c r="F7" s="237">
        <f>(D7-B7)/B7</f>
        <v>-0.12048577820389901</v>
      </c>
      <c r="G7" s="237"/>
      <c r="H7" s="238">
        <v>8838</v>
      </c>
      <c r="I7" s="239"/>
      <c r="J7" s="238">
        <v>8066</v>
      </c>
      <c r="K7" s="239"/>
      <c r="L7" s="237">
        <f>(J7-H7)/H7</f>
        <v>-0.08735007920343969</v>
      </c>
      <c r="M7" s="237"/>
    </row>
    <row r="8" spans="1:13" s="75" customFormat="1" ht="17.25">
      <c r="A8" s="76" t="s">
        <v>2</v>
      </c>
      <c r="B8" s="238">
        <v>15010</v>
      </c>
      <c r="C8" s="239"/>
      <c r="D8" s="238">
        <v>16022</v>
      </c>
      <c r="E8" s="239"/>
      <c r="F8" s="237">
        <f>(D8-B8)/B8</f>
        <v>0.06742171885409727</v>
      </c>
      <c r="G8" s="237"/>
      <c r="H8" s="238">
        <v>46926</v>
      </c>
      <c r="I8" s="239"/>
      <c r="J8" s="238">
        <v>49663</v>
      </c>
      <c r="K8" s="239"/>
      <c r="L8" s="237">
        <f>(J8-H8)/H8</f>
        <v>0.05832587478157098</v>
      </c>
      <c r="M8" s="237"/>
    </row>
    <row r="9" spans="1:13" s="75" customFormat="1" ht="17.25">
      <c r="A9" s="76" t="s">
        <v>55</v>
      </c>
      <c r="B9" s="238">
        <v>32710</v>
      </c>
      <c r="C9" s="239"/>
      <c r="D9" s="238">
        <v>35828</v>
      </c>
      <c r="E9" s="239"/>
      <c r="F9" s="237">
        <f>(D9-B9)/B9</f>
        <v>0.09532253133598288</v>
      </c>
      <c r="G9" s="237"/>
      <c r="H9" s="238">
        <v>100636</v>
      </c>
      <c r="I9" s="239"/>
      <c r="J9" s="238">
        <v>108779</v>
      </c>
      <c r="K9" s="239"/>
      <c r="L9" s="237">
        <f>(J9-H9)/H9</f>
        <v>0.08091537819468182</v>
      </c>
      <c r="M9" s="237"/>
    </row>
    <row r="10" spans="1:13" s="75" customFormat="1" ht="17.25">
      <c r="A10" s="76" t="s">
        <v>73</v>
      </c>
      <c r="B10" s="236">
        <f>SUM(B6:C9)</f>
        <v>97551</v>
      </c>
      <c r="C10" s="236">
        <v>98962</v>
      </c>
      <c r="D10" s="236">
        <f>SUM(D6:E9)</f>
        <v>104231</v>
      </c>
      <c r="E10" s="236">
        <v>98963</v>
      </c>
      <c r="F10" s="237">
        <f>(D10-B10)/B10</f>
        <v>0.06847700177343133</v>
      </c>
      <c r="G10" s="237"/>
      <c r="H10" s="236">
        <f>SUM(H6:I9)</f>
        <v>291139</v>
      </c>
      <c r="I10" s="236">
        <v>98963</v>
      </c>
      <c r="J10" s="236">
        <f>SUM(J6:K9)</f>
        <v>309344</v>
      </c>
      <c r="K10" s="236">
        <v>98963</v>
      </c>
      <c r="L10" s="237">
        <f>(J10-H10)/H10</f>
        <v>0.062530269046744</v>
      </c>
      <c r="M10" s="237"/>
    </row>
    <row r="11" spans="1:13" s="75" customFormat="1" ht="17.25">
      <c r="A11" s="228" t="s">
        <v>74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</row>
    <row r="12" spans="1:13" s="75" customFormat="1" ht="17.25">
      <c r="A12" s="233"/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</row>
    <row r="13" spans="1:13" s="75" customFormat="1" ht="26.25">
      <c r="A13" s="234" t="s">
        <v>75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</row>
    <row r="14" spans="1:13" s="75" customFormat="1" ht="17.25">
      <c r="A14" s="235" t="s">
        <v>76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</row>
    <row r="15" spans="1:13" s="75" customFormat="1" ht="17.25">
      <c r="A15" s="229" t="s">
        <v>1</v>
      </c>
      <c r="B15" s="229" t="s">
        <v>46</v>
      </c>
      <c r="C15" s="229"/>
      <c r="D15" s="229"/>
      <c r="E15" s="229"/>
      <c r="F15" s="229"/>
      <c r="G15" s="229"/>
      <c r="H15" s="229" t="s">
        <v>4</v>
      </c>
      <c r="I15" s="229"/>
      <c r="J15" s="229"/>
      <c r="K15" s="229"/>
      <c r="L15" s="229"/>
      <c r="M15" s="229"/>
    </row>
    <row r="16" spans="1:13" s="75" customFormat="1" ht="17.25">
      <c r="A16" s="229"/>
      <c r="B16" s="229" t="s">
        <v>43</v>
      </c>
      <c r="C16" s="229"/>
      <c r="D16" s="229" t="s">
        <v>45</v>
      </c>
      <c r="E16" s="229"/>
      <c r="F16" s="229"/>
      <c r="G16" s="229"/>
      <c r="H16" s="229" t="s">
        <v>43</v>
      </c>
      <c r="I16" s="229"/>
      <c r="J16" s="229" t="s">
        <v>45</v>
      </c>
      <c r="K16" s="229"/>
      <c r="L16" s="229"/>
      <c r="M16" s="229"/>
    </row>
    <row r="17" spans="1:13" s="75" customFormat="1" ht="17.25">
      <c r="A17" s="229"/>
      <c r="B17" s="77" t="s">
        <v>77</v>
      </c>
      <c r="C17" s="77" t="s">
        <v>78</v>
      </c>
      <c r="D17" s="77" t="s">
        <v>77</v>
      </c>
      <c r="E17" s="77" t="s">
        <v>5</v>
      </c>
      <c r="F17" s="77" t="s">
        <v>78</v>
      </c>
      <c r="G17" s="77" t="s">
        <v>5</v>
      </c>
      <c r="H17" s="77" t="s">
        <v>77</v>
      </c>
      <c r="I17" s="77" t="s">
        <v>78</v>
      </c>
      <c r="J17" s="77" t="s">
        <v>77</v>
      </c>
      <c r="K17" s="77" t="s">
        <v>5</v>
      </c>
      <c r="L17" s="77" t="s">
        <v>78</v>
      </c>
      <c r="M17" s="77" t="s">
        <v>5</v>
      </c>
    </row>
    <row r="18" spans="1:13" s="75" customFormat="1" ht="17.25">
      <c r="A18" s="230" t="s">
        <v>79</v>
      </c>
      <c r="B18" s="78">
        <v>35462</v>
      </c>
      <c r="C18" s="78">
        <v>11240</v>
      </c>
      <c r="D18" s="78">
        <v>38563</v>
      </c>
      <c r="E18" s="79">
        <f>(D18-B18)/B18</f>
        <v>0.08744571654165022</v>
      </c>
      <c r="F18" s="78">
        <v>11066</v>
      </c>
      <c r="G18" s="79">
        <f>(F18-C18)/C18</f>
        <v>-0.015480427046263345</v>
      </c>
      <c r="H18" s="78">
        <v>101488</v>
      </c>
      <c r="I18" s="78">
        <v>33251</v>
      </c>
      <c r="J18" s="78">
        <v>109798</v>
      </c>
      <c r="K18" s="79">
        <f>(J18-H18)/H18</f>
        <v>0.081881601765726</v>
      </c>
      <c r="L18" s="78">
        <v>33038</v>
      </c>
      <c r="M18" s="80">
        <f>(L18-I18)/I18</f>
        <v>-0.006405822381281766</v>
      </c>
    </row>
    <row r="19" spans="1:13" s="75" customFormat="1" ht="17.25">
      <c r="A19" s="230"/>
      <c r="B19" s="79">
        <f>B18/(B18+C18)</f>
        <v>0.759325082437583</v>
      </c>
      <c r="C19" s="79">
        <f>C18/(B18+C18)</f>
        <v>0.24067491756241702</v>
      </c>
      <c r="D19" s="79">
        <f>D18/(F18+D18)</f>
        <v>0.7770255294283585</v>
      </c>
      <c r="E19" s="79"/>
      <c r="F19" s="79">
        <f>F18/(D18+F18)</f>
        <v>0.22297447057164158</v>
      </c>
      <c r="G19" s="79"/>
      <c r="H19" s="79">
        <f>H18/(H18+I18)</f>
        <v>0.7532191867239626</v>
      </c>
      <c r="I19" s="79">
        <f>I18/(H18+I18)</f>
        <v>0.24678081327603738</v>
      </c>
      <c r="J19" s="79">
        <f>J18/(J18+L18)</f>
        <v>0.7686997675655997</v>
      </c>
      <c r="K19" s="79"/>
      <c r="L19" s="79">
        <f>L18/(J18+L18)</f>
        <v>0.2313002324344003</v>
      </c>
      <c r="M19" s="80"/>
    </row>
    <row r="20" spans="1:13" s="75" customFormat="1" ht="17.25">
      <c r="A20" s="230" t="s">
        <v>26</v>
      </c>
      <c r="B20" s="78">
        <v>2985</v>
      </c>
      <c r="C20" s="78">
        <v>144</v>
      </c>
      <c r="D20" s="78">
        <v>2630</v>
      </c>
      <c r="E20" s="79">
        <f>(D20-B20)/B20</f>
        <v>-0.11892797319932999</v>
      </c>
      <c r="F20" s="78">
        <v>122</v>
      </c>
      <c r="G20" s="79">
        <f>(F20-C20)/C20</f>
        <v>-0.1527777777777778</v>
      </c>
      <c r="H20" s="78">
        <v>8438</v>
      </c>
      <c r="I20" s="78">
        <v>400</v>
      </c>
      <c r="J20" s="78">
        <v>7689</v>
      </c>
      <c r="K20" s="79">
        <f>(J20-H20)/H20</f>
        <v>-0.08876511021569092</v>
      </c>
      <c r="L20" s="78">
        <v>377</v>
      </c>
      <c r="M20" s="80">
        <f>(L20-I20)/I20</f>
        <v>-0.0575</v>
      </c>
    </row>
    <row r="21" spans="1:13" s="75" customFormat="1" ht="17.25">
      <c r="A21" s="230"/>
      <c r="B21" s="79">
        <f>B20/(B20+C20)</f>
        <v>0.9539789069990412</v>
      </c>
      <c r="C21" s="79">
        <f>C20/(B20+C20)</f>
        <v>0.046021093000958774</v>
      </c>
      <c r="D21" s="79">
        <f>D20/(F20+D20)</f>
        <v>0.9556686046511628</v>
      </c>
      <c r="E21" s="79"/>
      <c r="F21" s="79">
        <f>F20/(D20+F20)</f>
        <v>0.04433139534883721</v>
      </c>
      <c r="G21" s="79"/>
      <c r="H21" s="79">
        <f>H20/(H20+I20)</f>
        <v>0.9547408916044354</v>
      </c>
      <c r="I21" s="79">
        <f>I20/(H20+I20)</f>
        <v>0.04525910839556461</v>
      </c>
      <c r="J21" s="79">
        <f>J20/(J20+L20)</f>
        <v>0.9532606000495909</v>
      </c>
      <c r="K21" s="79"/>
      <c r="L21" s="79">
        <f>L20/(J20+L20)</f>
        <v>0.04673939995040913</v>
      </c>
      <c r="M21" s="80"/>
    </row>
    <row r="22" spans="1:13" s="75" customFormat="1" ht="17.25">
      <c r="A22" s="230" t="s">
        <v>2</v>
      </c>
      <c r="B22" s="78">
        <v>14144</v>
      </c>
      <c r="C22" s="78">
        <v>866</v>
      </c>
      <c r="D22" s="78">
        <v>15092</v>
      </c>
      <c r="E22" s="79">
        <f>(D22-B22)/B22</f>
        <v>0.06702488687782805</v>
      </c>
      <c r="F22" s="78">
        <v>930</v>
      </c>
      <c r="G22" s="79">
        <f>(F22-C22)/C22</f>
        <v>0.07390300230946882</v>
      </c>
      <c r="H22" s="78">
        <v>44236</v>
      </c>
      <c r="I22" s="78">
        <v>2690</v>
      </c>
      <c r="J22" s="78">
        <v>46841</v>
      </c>
      <c r="K22" s="79">
        <f>(J22-H22)/H22</f>
        <v>0.05888868794646894</v>
      </c>
      <c r="L22" s="78">
        <v>2822</v>
      </c>
      <c r="M22" s="80">
        <f>(L22-I22)/I22</f>
        <v>0.04907063197026022</v>
      </c>
    </row>
    <row r="23" spans="1:13" s="75" customFormat="1" ht="17.25">
      <c r="A23" s="230"/>
      <c r="B23" s="79">
        <f>B22/(B22+C22)</f>
        <v>0.9423051299133911</v>
      </c>
      <c r="C23" s="79">
        <f>C22/(B22+C22)</f>
        <v>0.05769487008660893</v>
      </c>
      <c r="D23" s="79">
        <f>D22/(F22+D22)</f>
        <v>0.9419548121333167</v>
      </c>
      <c r="E23" s="79"/>
      <c r="F23" s="79">
        <f>F22/(D22+F22)</f>
        <v>0.058045187866683313</v>
      </c>
      <c r="G23" s="79"/>
      <c r="H23" s="79">
        <f>H22/(H22+I22)</f>
        <v>0.942675702169373</v>
      </c>
      <c r="I23" s="79">
        <f>I22/(H22+I22)</f>
        <v>0.057324297830626945</v>
      </c>
      <c r="J23" s="79">
        <f>J22/(J22+L22)</f>
        <v>0.9431770130680789</v>
      </c>
      <c r="K23" s="79"/>
      <c r="L23" s="79">
        <f>L22/(J22+L22)</f>
        <v>0.05682298693192115</v>
      </c>
      <c r="M23" s="80"/>
    </row>
    <row r="24" spans="1:13" s="75" customFormat="1" ht="17.25">
      <c r="A24" s="230" t="s">
        <v>55</v>
      </c>
      <c r="B24" s="78">
        <v>29646</v>
      </c>
      <c r="C24" s="78">
        <v>3064</v>
      </c>
      <c r="D24" s="78">
        <v>32689</v>
      </c>
      <c r="E24" s="79">
        <f>(D24-B24)/B24</f>
        <v>0.10264453889226202</v>
      </c>
      <c r="F24" s="78">
        <v>3139</v>
      </c>
      <c r="G24" s="79">
        <f>(F24-C24)/C24</f>
        <v>0.02447780678851175</v>
      </c>
      <c r="H24" s="78">
        <v>91384</v>
      </c>
      <c r="I24" s="78">
        <v>9252</v>
      </c>
      <c r="J24" s="78">
        <v>99613</v>
      </c>
      <c r="K24" s="79">
        <f>(J24-H24)/H24</f>
        <v>0.09004858618576556</v>
      </c>
      <c r="L24" s="78">
        <v>9166</v>
      </c>
      <c r="M24" s="80">
        <f>(L24-I24)/I24</f>
        <v>-0.009295287505404237</v>
      </c>
    </row>
    <row r="25" spans="1:13" s="75" customFormat="1" ht="18" thickBot="1">
      <c r="A25" s="231"/>
      <c r="B25" s="81">
        <f>B24/(B24+C24)</f>
        <v>0.9063283399571996</v>
      </c>
      <c r="C25" s="81">
        <f>C24/(B24+C24)</f>
        <v>0.09367166004280036</v>
      </c>
      <c r="D25" s="81">
        <f>D24/(F24+D24)</f>
        <v>0.9123869599196159</v>
      </c>
      <c r="E25" s="81"/>
      <c r="F25" s="81">
        <f>F24/(D24+F24)</f>
        <v>0.08761304008038406</v>
      </c>
      <c r="G25" s="81"/>
      <c r="H25" s="81">
        <f>H24/(H24+I24)</f>
        <v>0.908064708454231</v>
      </c>
      <c r="I25" s="81">
        <f>I24/(H24+I24)</f>
        <v>0.0919352915457689</v>
      </c>
      <c r="J25" s="81">
        <f>J24/(J24+L24)</f>
        <v>0.9157374125520551</v>
      </c>
      <c r="K25" s="81"/>
      <c r="L25" s="81">
        <f>L24/(J24+L24)</f>
        <v>0.08426258744794492</v>
      </c>
      <c r="M25" s="81"/>
    </row>
    <row r="26" spans="1:13" s="75" customFormat="1" ht="18" thickTop="1">
      <c r="A26" s="232" t="s">
        <v>80</v>
      </c>
      <c r="B26" s="82">
        <f>SUM(B18,B20,B22,B24)</f>
        <v>82237</v>
      </c>
      <c r="C26" s="82">
        <f aca="true" t="shared" si="0" ref="C26:J26">SUM(C18,C20,C22,C24)</f>
        <v>15314</v>
      </c>
      <c r="D26" s="82">
        <f t="shared" si="0"/>
        <v>88974</v>
      </c>
      <c r="E26" s="83">
        <f>(D26-B26)/B26</f>
        <v>0.08192176271021559</v>
      </c>
      <c r="F26" s="82">
        <f t="shared" si="0"/>
        <v>15257</v>
      </c>
      <c r="G26" s="83">
        <f>(F26-C26)/C26</f>
        <v>-0.0037220843672456576</v>
      </c>
      <c r="H26" s="82">
        <f t="shared" si="0"/>
        <v>245546</v>
      </c>
      <c r="I26" s="82">
        <f t="shared" si="0"/>
        <v>45593</v>
      </c>
      <c r="J26" s="82">
        <f t="shared" si="0"/>
        <v>263941</v>
      </c>
      <c r="K26" s="83">
        <f>(J26-H26)/H26</f>
        <v>0.07491467993777133</v>
      </c>
      <c r="L26" s="82">
        <f>SUM(L18,L20,L22,L24)</f>
        <v>45403</v>
      </c>
      <c r="M26" s="83">
        <f>(L26-I26)/I26</f>
        <v>-0.004167306384752045</v>
      </c>
    </row>
    <row r="27" spans="1:13" s="75" customFormat="1" ht="17.25">
      <c r="A27" s="230"/>
      <c r="B27" s="80">
        <f>B26/(B26+C26)</f>
        <v>0.8430154483295917</v>
      </c>
      <c r="C27" s="80">
        <f>C26/(B26+C26)</f>
        <v>0.1569845516704083</v>
      </c>
      <c r="D27" s="80">
        <f>D26/(D26+F26)</f>
        <v>0.8536232023102532</v>
      </c>
      <c r="E27" s="80"/>
      <c r="F27" s="80">
        <f>F26/(D26+F26)</f>
        <v>0.14637679768974682</v>
      </c>
      <c r="G27" s="80"/>
      <c r="H27" s="80">
        <f>H26/(H26+I26)</f>
        <v>0.8433978271547268</v>
      </c>
      <c r="I27" s="80">
        <f>I26/(H26+I26)</f>
        <v>0.15660217284527322</v>
      </c>
      <c r="J27" s="80">
        <f>J26/(L26+J26)</f>
        <v>0.8532281214440881</v>
      </c>
      <c r="K27" s="80"/>
      <c r="L27" s="80">
        <f>L26/(J26+L26)</f>
        <v>0.14677187855591187</v>
      </c>
      <c r="M27" s="80"/>
    </row>
    <row r="28" spans="1:13" s="75" customFormat="1" ht="17.25">
      <c r="A28" s="228" t="s">
        <v>74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</row>
    <row r="30" ht="13.5">
      <c r="H30" s="84"/>
    </row>
    <row r="31" ht="13.5">
      <c r="E31" s="85"/>
    </row>
    <row r="55" s="86" customFormat="1" ht="16.5"/>
    <row r="80" s="86" customFormat="1" ht="16.5"/>
    <row r="81" s="86" customFormat="1" ht="16.5"/>
    <row r="102" s="86" customFormat="1" ht="16.5"/>
    <row r="125" s="86" customFormat="1" ht="16.5"/>
    <row r="126" s="86" customFormat="1" ht="16.5"/>
    <row r="127" s="86" customFormat="1" ht="16.5"/>
    <row r="140" spans="1:9" ht="16.5">
      <c r="A140" s="86"/>
      <c r="B140" s="86"/>
      <c r="C140" s="86"/>
      <c r="D140" s="86"/>
      <c r="E140" s="86"/>
      <c r="F140" s="86"/>
      <c r="G140" s="86"/>
      <c r="H140" s="86"/>
      <c r="I140" s="86"/>
    </row>
    <row r="141" spans="1:9" ht="16.5">
      <c r="A141" s="86"/>
      <c r="B141" s="86"/>
      <c r="C141" s="86"/>
      <c r="D141" s="86"/>
      <c r="E141" s="86"/>
      <c r="F141" s="86"/>
      <c r="G141" s="86"/>
      <c r="H141" s="86"/>
      <c r="I141" s="86"/>
    </row>
    <row r="142" spans="1:9" ht="16.5">
      <c r="A142" s="86"/>
      <c r="B142" s="86"/>
      <c r="C142" s="86"/>
      <c r="D142" s="86"/>
      <c r="E142" s="86"/>
      <c r="F142" s="86"/>
      <c r="G142" s="86"/>
      <c r="H142" s="86"/>
      <c r="I142" s="86"/>
    </row>
    <row r="143" spans="1:9" ht="16.5">
      <c r="A143" s="86"/>
      <c r="B143" s="86"/>
      <c r="C143" s="86"/>
      <c r="D143" s="86"/>
      <c r="E143" s="86"/>
      <c r="F143" s="86"/>
      <c r="G143" s="86"/>
      <c r="H143" s="86"/>
      <c r="I143" s="86"/>
    </row>
    <row r="144" s="86" customFormat="1" ht="16.5"/>
    <row r="157" spans="1:9" ht="16.5">
      <c r="A157" s="86"/>
      <c r="B157" s="86"/>
      <c r="C157" s="86"/>
      <c r="D157" s="86"/>
      <c r="E157" s="86"/>
      <c r="F157" s="86"/>
      <c r="G157" s="86"/>
      <c r="H157" s="86"/>
      <c r="I157" s="86"/>
    </row>
    <row r="158" spans="1:9" ht="16.5">
      <c r="A158" s="86"/>
      <c r="B158" s="86"/>
      <c r="C158" s="86"/>
      <c r="D158" s="86"/>
      <c r="E158" s="86"/>
      <c r="F158" s="86"/>
      <c r="G158" s="86"/>
      <c r="H158" s="86"/>
      <c r="I158" s="86"/>
    </row>
    <row r="159" spans="1:9" ht="16.5">
      <c r="A159" s="86"/>
      <c r="B159" s="86"/>
      <c r="C159" s="86"/>
      <c r="D159" s="86"/>
      <c r="E159" s="86"/>
      <c r="F159" s="86"/>
      <c r="G159" s="86"/>
      <c r="H159" s="86"/>
      <c r="I159" s="86"/>
    </row>
    <row r="160" spans="1:9" ht="16.5">
      <c r="A160" s="86"/>
      <c r="B160" s="86"/>
      <c r="C160" s="86"/>
      <c r="D160" s="86"/>
      <c r="E160" s="86"/>
      <c r="F160" s="86"/>
      <c r="G160" s="86"/>
      <c r="H160" s="86"/>
      <c r="I160" s="86"/>
    </row>
    <row r="161" s="86" customFormat="1" ht="16.5"/>
    <row r="176" s="86" customFormat="1" ht="16.5"/>
    <row r="189" spans="1:9" ht="16.5">
      <c r="A189" s="86"/>
      <c r="B189" s="86"/>
      <c r="C189" s="86"/>
      <c r="D189" s="86"/>
      <c r="E189" s="86"/>
      <c r="F189" s="86"/>
      <c r="G189" s="86"/>
      <c r="H189" s="86"/>
      <c r="I189" s="86"/>
    </row>
    <row r="190" spans="1:9" ht="16.5">
      <c r="A190" s="86"/>
      <c r="B190" s="86"/>
      <c r="C190" s="86"/>
      <c r="D190" s="86"/>
      <c r="E190" s="86"/>
      <c r="F190" s="86"/>
      <c r="G190" s="86"/>
      <c r="H190" s="86"/>
      <c r="I190" s="86"/>
    </row>
    <row r="191" spans="1:9" ht="16.5">
      <c r="A191" s="86"/>
      <c r="B191" s="86"/>
      <c r="C191" s="86"/>
      <c r="D191" s="86"/>
      <c r="E191" s="86"/>
      <c r="F191" s="86"/>
      <c r="G191" s="86"/>
      <c r="H191" s="86"/>
      <c r="I191" s="86"/>
    </row>
    <row r="192" spans="1:9" ht="16.5">
      <c r="A192" s="86"/>
      <c r="B192" s="86"/>
      <c r="C192" s="86"/>
      <c r="D192" s="86"/>
      <c r="E192" s="86"/>
      <c r="F192" s="86"/>
      <c r="G192" s="86"/>
      <c r="H192" s="86"/>
      <c r="I192" s="86"/>
    </row>
    <row r="193" s="86" customFormat="1" ht="16.5"/>
    <row r="208" s="86" customFormat="1" ht="16.5"/>
    <row r="224" s="86" customFormat="1" ht="16.5"/>
    <row r="225" s="86" customFormat="1" ht="16.5"/>
    <row r="240" s="86" customFormat="1" ht="16.5"/>
    <row r="247" s="86" customFormat="1" ht="16.5"/>
  </sheetData>
  <sheetProtection/>
  <mergeCells count="59">
    <mergeCell ref="A1:M1"/>
    <mergeCell ref="A2:M2"/>
    <mergeCell ref="A3:M3"/>
    <mergeCell ref="A4:A5"/>
    <mergeCell ref="B4:G4"/>
    <mergeCell ref="H4:M4"/>
    <mergeCell ref="B5:C5"/>
    <mergeCell ref="D5:E5"/>
    <mergeCell ref="F5:G5"/>
    <mergeCell ref="H5:I5"/>
    <mergeCell ref="J5:K5"/>
    <mergeCell ref="L5:M5"/>
    <mergeCell ref="B6:C6"/>
    <mergeCell ref="D6:E6"/>
    <mergeCell ref="F6:G6"/>
    <mergeCell ref="H6:I6"/>
    <mergeCell ref="J6:K6"/>
    <mergeCell ref="L6:M6"/>
    <mergeCell ref="B7:C7"/>
    <mergeCell ref="D7:E7"/>
    <mergeCell ref="F7:G7"/>
    <mergeCell ref="H7:I7"/>
    <mergeCell ref="J7:K7"/>
    <mergeCell ref="L7:M7"/>
    <mergeCell ref="B8:C8"/>
    <mergeCell ref="D8:E8"/>
    <mergeCell ref="F8:G8"/>
    <mergeCell ref="H8:I8"/>
    <mergeCell ref="J8:K8"/>
    <mergeCell ref="L8:M8"/>
    <mergeCell ref="B9:C9"/>
    <mergeCell ref="D9:E9"/>
    <mergeCell ref="F9:G9"/>
    <mergeCell ref="H9:I9"/>
    <mergeCell ref="J9:K9"/>
    <mergeCell ref="L9:M9"/>
    <mergeCell ref="B10:C10"/>
    <mergeCell ref="D10:E10"/>
    <mergeCell ref="F10:G10"/>
    <mergeCell ref="H10:I10"/>
    <mergeCell ref="J10:K10"/>
    <mergeCell ref="L10:M10"/>
    <mergeCell ref="A11:M11"/>
    <mergeCell ref="A12:M12"/>
    <mergeCell ref="A13:M13"/>
    <mergeCell ref="A14:M14"/>
    <mergeCell ref="A15:A17"/>
    <mergeCell ref="B15:G15"/>
    <mergeCell ref="H15:M15"/>
    <mergeCell ref="B16:C16"/>
    <mergeCell ref="D16:G16"/>
    <mergeCell ref="H16:I16"/>
    <mergeCell ref="A28:M28"/>
    <mergeCell ref="J16:M16"/>
    <mergeCell ref="A18:A19"/>
    <mergeCell ref="A20:A21"/>
    <mergeCell ref="A22:A23"/>
    <mergeCell ref="A24:A25"/>
    <mergeCell ref="A26:A27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W35"/>
  <sheetViews>
    <sheetView view="pageBreakPreview" zoomScaleSheetLayoutView="100" zoomScalePageLayoutView="0" workbookViewId="0" topLeftCell="A1">
      <selection activeCell="T21" sqref="T21"/>
    </sheetView>
  </sheetViews>
  <sheetFormatPr defaultColWidth="8.88671875" defaultRowHeight="13.5"/>
  <cols>
    <col min="1" max="1" width="7.6640625" style="1" customWidth="1"/>
    <col min="2" max="4" width="6.6640625" style="1" bestFit="1" customWidth="1"/>
    <col min="5" max="5" width="7.3359375" style="1" bestFit="1" customWidth="1"/>
    <col min="6" max="6" width="6.6640625" style="1" bestFit="1" customWidth="1"/>
    <col min="7" max="7" width="5.77734375" style="1" bestFit="1" customWidth="1"/>
    <col min="8" max="8" width="6.6640625" style="1" bestFit="1" customWidth="1"/>
    <col min="9" max="9" width="5.99609375" style="1" bestFit="1" customWidth="1"/>
    <col min="10" max="10" width="6.6640625" style="1" bestFit="1" customWidth="1"/>
    <col min="11" max="11" width="5.77734375" style="1" bestFit="1" customWidth="1"/>
    <col min="12" max="12" width="7.3359375" style="1" bestFit="1" customWidth="1"/>
    <col min="13" max="15" width="6.6640625" style="1" bestFit="1" customWidth="1"/>
    <col min="16" max="16" width="7.3359375" style="1" bestFit="1" customWidth="1"/>
    <col min="17" max="17" width="6.6640625" style="1" customWidth="1"/>
    <col min="18" max="18" width="4.99609375" style="1" customWidth="1"/>
    <col min="19" max="19" width="6.6640625" style="1" bestFit="1" customWidth="1"/>
    <col min="20" max="20" width="6.5546875" style="1" customWidth="1"/>
    <col min="21" max="21" width="6.6640625" style="1" bestFit="1" customWidth="1"/>
    <col min="22" max="22" width="6.10546875" style="1" customWidth="1"/>
    <col min="23" max="23" width="7.3359375" style="1" bestFit="1" customWidth="1"/>
    <col min="24" max="16384" width="8.88671875" style="1" customWidth="1"/>
  </cols>
  <sheetData>
    <row r="1" spans="1:23" ht="27" thickBot="1">
      <c r="A1" s="338" t="s">
        <v>28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40"/>
    </row>
    <row r="2" spans="1:23" ht="18" thickBot="1">
      <c r="A2" s="341" t="s">
        <v>29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</row>
    <row r="3" spans="1:23" s="2" customFormat="1" ht="13.5">
      <c r="A3" s="342" t="s">
        <v>30</v>
      </c>
      <c r="B3" s="344" t="s">
        <v>46</v>
      </c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 t="s">
        <v>4</v>
      </c>
      <c r="N3" s="344"/>
      <c r="O3" s="344"/>
      <c r="P3" s="344"/>
      <c r="Q3" s="344"/>
      <c r="R3" s="344"/>
      <c r="S3" s="344"/>
      <c r="T3" s="344"/>
      <c r="U3" s="344"/>
      <c r="V3" s="344"/>
      <c r="W3" s="345"/>
    </row>
    <row r="4" spans="1:23" s="2" customFormat="1" ht="13.5">
      <c r="A4" s="343"/>
      <c r="B4" s="337" t="s">
        <v>43</v>
      </c>
      <c r="C4" s="337"/>
      <c r="D4" s="337"/>
      <c r="E4" s="337"/>
      <c r="F4" s="337" t="s">
        <v>44</v>
      </c>
      <c r="G4" s="337"/>
      <c r="H4" s="337"/>
      <c r="I4" s="337"/>
      <c r="J4" s="337"/>
      <c r="K4" s="337"/>
      <c r="L4" s="337"/>
      <c r="M4" s="337" t="s">
        <v>43</v>
      </c>
      <c r="N4" s="337"/>
      <c r="O4" s="337"/>
      <c r="P4" s="337"/>
      <c r="Q4" s="337" t="s">
        <v>45</v>
      </c>
      <c r="R4" s="337"/>
      <c r="S4" s="337"/>
      <c r="T4" s="337"/>
      <c r="U4" s="337"/>
      <c r="V4" s="337"/>
      <c r="W4" s="328"/>
    </row>
    <row r="5" spans="1:23" s="2" customFormat="1" ht="13.5">
      <c r="A5" s="343"/>
      <c r="B5" s="337" t="s">
        <v>7</v>
      </c>
      <c r="C5" s="43" t="s">
        <v>8</v>
      </c>
      <c r="D5" s="43" t="s">
        <v>8</v>
      </c>
      <c r="E5" s="337" t="s">
        <v>9</v>
      </c>
      <c r="F5" s="337" t="s">
        <v>7</v>
      </c>
      <c r="G5" s="337" t="s">
        <v>5</v>
      </c>
      <c r="H5" s="43" t="s">
        <v>8</v>
      </c>
      <c r="I5" s="337" t="s">
        <v>5</v>
      </c>
      <c r="J5" s="43" t="s">
        <v>8</v>
      </c>
      <c r="K5" s="337" t="s">
        <v>5</v>
      </c>
      <c r="L5" s="337" t="s">
        <v>9</v>
      </c>
      <c r="M5" s="337" t="s">
        <v>7</v>
      </c>
      <c r="N5" s="43" t="s">
        <v>8</v>
      </c>
      <c r="O5" s="43" t="s">
        <v>8</v>
      </c>
      <c r="P5" s="337" t="s">
        <v>9</v>
      </c>
      <c r="Q5" s="337" t="s">
        <v>7</v>
      </c>
      <c r="R5" s="337" t="s">
        <v>5</v>
      </c>
      <c r="S5" s="43" t="s">
        <v>8</v>
      </c>
      <c r="T5" s="337" t="s">
        <v>5</v>
      </c>
      <c r="U5" s="43" t="s">
        <v>8</v>
      </c>
      <c r="V5" s="337" t="s">
        <v>5</v>
      </c>
      <c r="W5" s="328" t="s">
        <v>9</v>
      </c>
    </row>
    <row r="6" spans="1:23" s="2" customFormat="1" ht="13.5">
      <c r="A6" s="343"/>
      <c r="B6" s="337"/>
      <c r="C6" s="43" t="s">
        <v>10</v>
      </c>
      <c r="D6" s="43" t="s">
        <v>11</v>
      </c>
      <c r="E6" s="337"/>
      <c r="F6" s="337"/>
      <c r="G6" s="337"/>
      <c r="H6" s="43" t="s">
        <v>10</v>
      </c>
      <c r="I6" s="337"/>
      <c r="J6" s="43" t="s">
        <v>11</v>
      </c>
      <c r="K6" s="337"/>
      <c r="L6" s="337"/>
      <c r="M6" s="337"/>
      <c r="N6" s="43" t="s">
        <v>10</v>
      </c>
      <c r="O6" s="43" t="s">
        <v>11</v>
      </c>
      <c r="P6" s="337"/>
      <c r="Q6" s="337"/>
      <c r="R6" s="337"/>
      <c r="S6" s="43" t="s">
        <v>10</v>
      </c>
      <c r="T6" s="337"/>
      <c r="U6" s="43" t="s">
        <v>11</v>
      </c>
      <c r="V6" s="337"/>
      <c r="W6" s="328"/>
    </row>
    <row r="7" spans="1:23" ht="13.5">
      <c r="A7" s="9" t="s">
        <v>0</v>
      </c>
      <c r="B7" s="27">
        <v>36955</v>
      </c>
      <c r="C7" s="27">
        <v>47667</v>
      </c>
      <c r="D7" s="28"/>
      <c r="E7" s="28">
        <f>SUM(B7:D7)</f>
        <v>84622</v>
      </c>
      <c r="F7" s="27">
        <v>38749</v>
      </c>
      <c r="G7" s="213">
        <f>F7/B7-1</f>
        <v>0.048545528345284916</v>
      </c>
      <c r="H7" s="27">
        <v>45272</v>
      </c>
      <c r="I7" s="213">
        <f aca="true" t="shared" si="0" ref="I7:I13">H7/C7-1</f>
        <v>-0.0502444038852875</v>
      </c>
      <c r="J7" s="28"/>
      <c r="K7" s="28"/>
      <c r="L7" s="29">
        <f>SUM(F7+H7+J7)</f>
        <v>84021</v>
      </c>
      <c r="M7" s="27">
        <v>109867</v>
      </c>
      <c r="N7" s="27">
        <v>118224</v>
      </c>
      <c r="O7" s="29"/>
      <c r="P7" s="28">
        <f aca="true" t="shared" si="1" ref="P7:P12">SUM(M7:O7)</f>
        <v>228091</v>
      </c>
      <c r="Q7" s="27">
        <v>114015</v>
      </c>
      <c r="R7" s="213">
        <f>Q7/M7-1</f>
        <v>0.037754739821784566</v>
      </c>
      <c r="S7" s="27">
        <v>129657</v>
      </c>
      <c r="T7" s="213">
        <f aca="true" t="shared" si="2" ref="T7:T13">S7/N7-1</f>
        <v>0.09670625253755594</v>
      </c>
      <c r="U7" s="28"/>
      <c r="V7" s="213"/>
      <c r="W7" s="30">
        <f>Q7+S7+U7</f>
        <v>243672</v>
      </c>
    </row>
    <row r="8" spans="1:23" ht="13.5">
      <c r="A8" s="9" t="s">
        <v>26</v>
      </c>
      <c r="B8" s="27">
        <v>2534</v>
      </c>
      <c r="C8" s="27">
        <v>3889</v>
      </c>
      <c r="D8" s="28"/>
      <c r="E8" s="28">
        <f>SUM(B8:D8)</f>
        <v>6423</v>
      </c>
      <c r="F8" s="27">
        <v>2271</v>
      </c>
      <c r="G8" s="213">
        <f>F8/B8-1</f>
        <v>-0.10378847671665348</v>
      </c>
      <c r="H8" s="27">
        <v>3017</v>
      </c>
      <c r="I8" s="213">
        <f t="shared" si="0"/>
        <v>-0.22422216508099768</v>
      </c>
      <c r="J8" s="28"/>
      <c r="K8" s="28"/>
      <c r="L8" s="29">
        <f>SUM(F8+H8+J8)</f>
        <v>5288</v>
      </c>
      <c r="M8" s="27">
        <v>7588</v>
      </c>
      <c r="N8" s="27">
        <v>9980</v>
      </c>
      <c r="O8" s="29"/>
      <c r="P8" s="28">
        <f t="shared" si="1"/>
        <v>17568</v>
      </c>
      <c r="Q8" s="27">
        <v>6810</v>
      </c>
      <c r="R8" s="213">
        <f>Q8/M8-1</f>
        <v>-0.10253031101739585</v>
      </c>
      <c r="S8" s="27">
        <v>8653</v>
      </c>
      <c r="T8" s="213">
        <f t="shared" si="2"/>
        <v>-0.1329659318637274</v>
      </c>
      <c r="U8" s="28"/>
      <c r="V8" s="213"/>
      <c r="W8" s="30">
        <f aca="true" t="shared" si="3" ref="W8:W13">Q8+S8+U8</f>
        <v>15463</v>
      </c>
    </row>
    <row r="9" spans="1:23" ht="13.5">
      <c r="A9" s="9" t="s">
        <v>2</v>
      </c>
      <c r="B9" s="31"/>
      <c r="C9" s="27">
        <v>17080</v>
      </c>
      <c r="D9" s="27">
        <v>17691</v>
      </c>
      <c r="E9" s="28">
        <f>SUM(B9:D9)</f>
        <v>34771</v>
      </c>
      <c r="F9" s="29"/>
      <c r="G9" s="213"/>
      <c r="H9" s="27">
        <v>15202</v>
      </c>
      <c r="I9" s="213">
        <f t="shared" si="0"/>
        <v>-0.1099531615925059</v>
      </c>
      <c r="J9" s="27">
        <v>15955</v>
      </c>
      <c r="K9" s="213">
        <f>J9/D9-1</f>
        <v>-0.0981289921428975</v>
      </c>
      <c r="L9" s="29">
        <f>SUM(F9+H9+J9)</f>
        <v>31157</v>
      </c>
      <c r="M9" s="29"/>
      <c r="N9" s="27">
        <v>46865</v>
      </c>
      <c r="O9" s="27">
        <v>48430</v>
      </c>
      <c r="P9" s="29">
        <f t="shared" si="1"/>
        <v>95295</v>
      </c>
      <c r="Q9" s="28"/>
      <c r="R9" s="215"/>
      <c r="S9" s="27">
        <v>45981</v>
      </c>
      <c r="T9" s="218">
        <f t="shared" si="2"/>
        <v>-0.018862690707350915</v>
      </c>
      <c r="U9" s="27">
        <v>47757</v>
      </c>
      <c r="V9" s="218">
        <f>U9/O9-1</f>
        <v>-0.013896345240553387</v>
      </c>
      <c r="W9" s="32">
        <f t="shared" si="3"/>
        <v>93738</v>
      </c>
    </row>
    <row r="10" spans="1:23" ht="13.5">
      <c r="A10" s="9" t="s">
        <v>31</v>
      </c>
      <c r="B10" s="33"/>
      <c r="C10" s="27">
        <v>30148</v>
      </c>
      <c r="D10" s="27">
        <v>36174</v>
      </c>
      <c r="E10" s="28">
        <f>SUM(B10:D10)</f>
        <v>66322</v>
      </c>
      <c r="F10" s="33"/>
      <c r="G10" s="213"/>
      <c r="H10" s="27">
        <v>33167</v>
      </c>
      <c r="I10" s="213">
        <f t="shared" si="0"/>
        <v>0.10013931272389542</v>
      </c>
      <c r="J10" s="27">
        <v>40356</v>
      </c>
      <c r="K10" s="213">
        <f>J10/D10-1</f>
        <v>0.11560789517332881</v>
      </c>
      <c r="L10" s="28">
        <f>SUM(F10+H10+J10)</f>
        <v>73523</v>
      </c>
      <c r="M10" s="33"/>
      <c r="N10" s="27">
        <v>77883</v>
      </c>
      <c r="O10" s="27">
        <v>94221</v>
      </c>
      <c r="P10" s="28">
        <f t="shared" si="1"/>
        <v>172104</v>
      </c>
      <c r="Q10" s="28"/>
      <c r="R10" s="216"/>
      <c r="S10" s="27">
        <v>109652</v>
      </c>
      <c r="T10" s="213">
        <f t="shared" si="2"/>
        <v>0.40790673189271076</v>
      </c>
      <c r="U10" s="27">
        <v>130835</v>
      </c>
      <c r="V10" s="213">
        <f>U10/O10-1</f>
        <v>0.3885970218953312</v>
      </c>
      <c r="W10" s="30">
        <f t="shared" si="3"/>
        <v>240487</v>
      </c>
    </row>
    <row r="11" spans="1:23" ht="13.5">
      <c r="A11" s="9" t="s">
        <v>32</v>
      </c>
      <c r="B11" s="33"/>
      <c r="C11" s="27">
        <v>6</v>
      </c>
      <c r="D11" s="27">
        <v>11</v>
      </c>
      <c r="E11" s="28">
        <f>SUM(B11:D11)</f>
        <v>17</v>
      </c>
      <c r="F11" s="33"/>
      <c r="G11" s="213"/>
      <c r="H11" s="27">
        <v>6</v>
      </c>
      <c r="I11" s="213">
        <f t="shared" si="0"/>
        <v>0</v>
      </c>
      <c r="J11" s="27">
        <v>7</v>
      </c>
      <c r="K11" s="213">
        <f>J11/D11-1</f>
        <v>-0.36363636363636365</v>
      </c>
      <c r="L11" s="28">
        <f>SUM(F11+H11+J11)</f>
        <v>13</v>
      </c>
      <c r="M11" s="33"/>
      <c r="N11" s="27">
        <v>14</v>
      </c>
      <c r="O11" s="27">
        <v>26</v>
      </c>
      <c r="P11" s="28">
        <f t="shared" si="1"/>
        <v>40</v>
      </c>
      <c r="Q11" s="28"/>
      <c r="R11" s="216"/>
      <c r="S11" s="27">
        <v>19</v>
      </c>
      <c r="T11" s="213">
        <f t="shared" si="2"/>
        <v>0.3571428571428572</v>
      </c>
      <c r="U11" s="27">
        <v>24</v>
      </c>
      <c r="V11" s="213">
        <f>U11/O11-1</f>
        <v>-0.07692307692307687</v>
      </c>
      <c r="W11" s="30">
        <f t="shared" si="3"/>
        <v>43</v>
      </c>
    </row>
    <row r="12" spans="1:23" ht="14.25" thickBot="1">
      <c r="A12" s="15" t="s">
        <v>33</v>
      </c>
      <c r="B12" s="16"/>
      <c r="C12" s="17"/>
      <c r="D12" s="17"/>
      <c r="E12" s="17"/>
      <c r="F12" s="16"/>
      <c r="G12" s="214"/>
      <c r="H12" s="17"/>
      <c r="I12" s="214" t="s">
        <v>201</v>
      </c>
      <c r="J12" s="17"/>
      <c r="K12" s="18" t="s">
        <v>201</v>
      </c>
      <c r="L12" s="19"/>
      <c r="M12" s="16"/>
      <c r="N12" s="17"/>
      <c r="O12" s="17"/>
      <c r="P12" s="19">
        <f t="shared" si="1"/>
        <v>0</v>
      </c>
      <c r="Q12" s="16"/>
      <c r="R12" s="217"/>
      <c r="S12" s="17"/>
      <c r="T12" s="214" t="s">
        <v>201</v>
      </c>
      <c r="U12" s="17"/>
      <c r="V12" s="18" t="s">
        <v>201</v>
      </c>
      <c r="W12" s="20">
        <f t="shared" si="3"/>
        <v>0</v>
      </c>
    </row>
    <row r="13" spans="1:23" ht="15" thickBot="1" thickTop="1">
      <c r="A13" s="10" t="s">
        <v>6</v>
      </c>
      <c r="B13" s="11">
        <f>SUM(B7:B12)</f>
        <v>39489</v>
      </c>
      <c r="C13" s="11">
        <f>SUM(C7:C12)</f>
        <v>98790</v>
      </c>
      <c r="D13" s="11">
        <f>SUM(D7:D12)</f>
        <v>53876</v>
      </c>
      <c r="E13" s="11">
        <f>SUM(E7:E12)</f>
        <v>192155</v>
      </c>
      <c r="F13" s="11">
        <f>SUM(F7:F8)</f>
        <v>41020</v>
      </c>
      <c r="G13" s="12">
        <f>F13/B13-1</f>
        <v>0.03877029046063463</v>
      </c>
      <c r="H13" s="11">
        <f>SUM(H7:H11)</f>
        <v>96664</v>
      </c>
      <c r="I13" s="12">
        <f t="shared" si="0"/>
        <v>-0.021520396801295694</v>
      </c>
      <c r="J13" s="11">
        <f>SUM(J9:J11)</f>
        <v>56318</v>
      </c>
      <c r="K13" s="12">
        <f>J13/D13-1</f>
        <v>0.045326304848169796</v>
      </c>
      <c r="L13" s="13">
        <f>SUM(L7:L11)</f>
        <v>194002</v>
      </c>
      <c r="M13" s="11">
        <f>SUM(M7:M12)</f>
        <v>117455</v>
      </c>
      <c r="N13" s="11">
        <f>SUM(N7:N12)</f>
        <v>252966</v>
      </c>
      <c r="O13" s="11">
        <f>SUM(O7:O12)</f>
        <v>142677</v>
      </c>
      <c r="P13" s="11">
        <f>SUM(P7:P12)</f>
        <v>513098</v>
      </c>
      <c r="Q13" s="11">
        <f>SUM(Q7:Q12)</f>
        <v>120825</v>
      </c>
      <c r="R13" s="12">
        <f>Q13/M13-1</f>
        <v>0.028691839427865906</v>
      </c>
      <c r="S13" s="11">
        <f>SUM(S7:S11)</f>
        <v>293962</v>
      </c>
      <c r="T13" s="12">
        <f t="shared" si="2"/>
        <v>0.16206130468126156</v>
      </c>
      <c r="U13" s="11">
        <f>SUM(U7:U12)</f>
        <v>178616</v>
      </c>
      <c r="V13" s="12">
        <f>U13/O13-1</f>
        <v>0.251890634089587</v>
      </c>
      <c r="W13" s="14">
        <f t="shared" si="3"/>
        <v>593403</v>
      </c>
    </row>
    <row r="14" s="3" customFormat="1" ht="13.5">
      <c r="A14" s="1"/>
    </row>
    <row r="15" spans="1:23" ht="17.25">
      <c r="A15" s="4" t="s">
        <v>27</v>
      </c>
      <c r="B15" s="5"/>
      <c r="C15" s="5"/>
      <c r="D15" s="5"/>
      <c r="E15" s="6"/>
      <c r="F15" s="5"/>
      <c r="G15" s="6"/>
      <c r="H15" s="5"/>
      <c r="I15" s="6"/>
      <c r="J15" s="5"/>
      <c r="K15" s="6"/>
      <c r="L15" s="6"/>
      <c r="M15" s="5"/>
      <c r="N15" s="5"/>
      <c r="O15" s="5"/>
      <c r="P15" s="6"/>
      <c r="Q15" s="5"/>
      <c r="R15" s="6"/>
      <c r="S15" s="5"/>
      <c r="T15" s="6"/>
      <c r="U15" s="5"/>
      <c r="V15" s="6"/>
      <c r="W15" s="6"/>
    </row>
    <row r="16" spans="1:23" ht="14.25" thickBot="1">
      <c r="A16" s="7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s="2" customFormat="1" ht="15" customHeight="1">
      <c r="A17" s="298" t="s">
        <v>3</v>
      </c>
      <c r="B17" s="329" t="s">
        <v>46</v>
      </c>
      <c r="C17" s="330"/>
      <c r="D17" s="330"/>
      <c r="E17" s="330"/>
      <c r="F17" s="330"/>
      <c r="G17" s="330"/>
      <c r="H17" s="330"/>
      <c r="I17" s="330"/>
      <c r="J17" s="330"/>
      <c r="K17" s="330"/>
      <c r="L17" s="331"/>
      <c r="M17" s="329" t="s">
        <v>4</v>
      </c>
      <c r="N17" s="330"/>
      <c r="O17" s="330"/>
      <c r="P17" s="330"/>
      <c r="Q17" s="330"/>
      <c r="R17" s="330"/>
      <c r="S17" s="330"/>
      <c r="T17" s="330"/>
      <c r="U17" s="330"/>
      <c r="V17" s="330"/>
      <c r="W17" s="332"/>
    </row>
    <row r="18" spans="1:23" s="2" customFormat="1" ht="15" customHeight="1">
      <c r="A18" s="299"/>
      <c r="B18" s="333" t="s">
        <v>43</v>
      </c>
      <c r="C18" s="334"/>
      <c r="D18" s="335"/>
      <c r="E18" s="333" t="s">
        <v>44</v>
      </c>
      <c r="F18" s="334"/>
      <c r="G18" s="334"/>
      <c r="H18" s="334"/>
      <c r="I18" s="334"/>
      <c r="J18" s="334"/>
      <c r="K18" s="334"/>
      <c r="L18" s="335"/>
      <c r="M18" s="333" t="s">
        <v>43</v>
      </c>
      <c r="N18" s="334"/>
      <c r="O18" s="335"/>
      <c r="P18" s="333" t="s">
        <v>45</v>
      </c>
      <c r="Q18" s="334"/>
      <c r="R18" s="334"/>
      <c r="S18" s="334"/>
      <c r="T18" s="334"/>
      <c r="U18" s="334"/>
      <c r="V18" s="334"/>
      <c r="W18" s="336"/>
    </row>
    <row r="19" spans="1:23" ht="15" customHeight="1">
      <c r="A19" s="292" t="s">
        <v>34</v>
      </c>
      <c r="B19" s="42" t="s">
        <v>7</v>
      </c>
      <c r="C19" s="42" t="s">
        <v>12</v>
      </c>
      <c r="D19" s="42" t="s">
        <v>9</v>
      </c>
      <c r="E19" s="42" t="s">
        <v>7</v>
      </c>
      <c r="F19" s="321" t="s">
        <v>5</v>
      </c>
      <c r="G19" s="321"/>
      <c r="H19" s="42" t="s">
        <v>12</v>
      </c>
      <c r="I19" s="321" t="s">
        <v>5</v>
      </c>
      <c r="J19" s="321"/>
      <c r="K19" s="321" t="s">
        <v>9</v>
      </c>
      <c r="L19" s="321"/>
      <c r="M19" s="42" t="s">
        <v>7</v>
      </c>
      <c r="N19" s="42" t="s">
        <v>12</v>
      </c>
      <c r="O19" s="42" t="s">
        <v>9</v>
      </c>
      <c r="P19" s="42" t="s">
        <v>7</v>
      </c>
      <c r="Q19" s="321" t="s">
        <v>5</v>
      </c>
      <c r="R19" s="321"/>
      <c r="S19" s="42" t="s">
        <v>12</v>
      </c>
      <c r="T19" s="321" t="s">
        <v>5</v>
      </c>
      <c r="U19" s="321"/>
      <c r="V19" s="321" t="s">
        <v>9</v>
      </c>
      <c r="W19" s="322"/>
    </row>
    <row r="20" spans="1:23" ht="15" customHeight="1" thickBot="1">
      <c r="A20" s="295"/>
      <c r="B20" s="34">
        <v>6962</v>
      </c>
      <c r="C20" s="35">
        <v>6862</v>
      </c>
      <c r="D20" s="34">
        <f>B20+C20</f>
        <v>13824</v>
      </c>
      <c r="E20" s="35">
        <v>7695</v>
      </c>
      <c r="F20" s="323">
        <f>E20/B20-1</f>
        <v>0.1052858374030452</v>
      </c>
      <c r="G20" s="324"/>
      <c r="H20" s="35">
        <v>7167</v>
      </c>
      <c r="I20" s="323">
        <f>H20/C20-1</f>
        <v>0.04444768289128542</v>
      </c>
      <c r="J20" s="324"/>
      <c r="K20" s="325">
        <f>E20+H20</f>
        <v>14862</v>
      </c>
      <c r="L20" s="326">
        <v>11888</v>
      </c>
      <c r="M20" s="34">
        <v>19453</v>
      </c>
      <c r="N20" s="35">
        <v>22019</v>
      </c>
      <c r="O20" s="34">
        <f>M20+N20</f>
        <v>41472</v>
      </c>
      <c r="P20" s="35">
        <v>21549</v>
      </c>
      <c r="Q20" s="323">
        <f>P20/M20-1</f>
        <v>0.10774687708836694</v>
      </c>
      <c r="R20" s="324"/>
      <c r="S20" s="35">
        <v>27223</v>
      </c>
      <c r="T20" s="323">
        <f>S20/N20-1</f>
        <v>0.23634134156864528</v>
      </c>
      <c r="U20" s="324"/>
      <c r="V20" s="325">
        <f>P20+S20</f>
        <v>48772</v>
      </c>
      <c r="W20" s="327">
        <v>22759</v>
      </c>
    </row>
    <row r="21" spans="1:23" ht="13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219"/>
      <c r="U21" s="3"/>
      <c r="V21" s="3"/>
      <c r="W21" s="3"/>
    </row>
    <row r="22" spans="1:23" ht="18" thickBot="1">
      <c r="A22" s="8" t="s">
        <v>35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s="2" customFormat="1" ht="13.5">
      <c r="A23" s="22" t="s">
        <v>1</v>
      </c>
      <c r="B23" s="44" t="s">
        <v>13</v>
      </c>
      <c r="C23" s="300" t="s">
        <v>14</v>
      </c>
      <c r="D23" s="300"/>
      <c r="E23" s="45" t="s">
        <v>15</v>
      </c>
      <c r="F23" s="300" t="s">
        <v>16</v>
      </c>
      <c r="G23" s="300"/>
      <c r="H23" s="45" t="s">
        <v>17</v>
      </c>
      <c r="I23" s="300" t="s">
        <v>18</v>
      </c>
      <c r="J23" s="300"/>
      <c r="K23" s="300" t="s">
        <v>19</v>
      </c>
      <c r="L23" s="300"/>
      <c r="M23" s="300" t="s">
        <v>20</v>
      </c>
      <c r="N23" s="300"/>
      <c r="O23" s="300" t="s">
        <v>21</v>
      </c>
      <c r="P23" s="300"/>
      <c r="Q23" s="300" t="s">
        <v>22</v>
      </c>
      <c r="R23" s="300"/>
      <c r="S23" s="41" t="s">
        <v>23</v>
      </c>
      <c r="T23" s="300" t="s">
        <v>24</v>
      </c>
      <c r="U23" s="300"/>
      <c r="V23" s="300" t="s">
        <v>25</v>
      </c>
      <c r="W23" s="301"/>
    </row>
    <row r="24" spans="1:23" s="2" customFormat="1" ht="13.5" customHeight="1">
      <c r="A24" s="313" t="s">
        <v>36</v>
      </c>
      <c r="B24" s="25" t="s">
        <v>39</v>
      </c>
      <c r="C24" s="319">
        <v>14.2</v>
      </c>
      <c r="D24" s="320"/>
      <c r="E24" s="26">
        <v>14.1</v>
      </c>
      <c r="F24" s="316">
        <v>14.1</v>
      </c>
      <c r="G24" s="317">
        <v>14.1</v>
      </c>
      <c r="H24" s="38">
        <v>14</v>
      </c>
      <c r="I24" s="311">
        <v>14</v>
      </c>
      <c r="J24" s="312"/>
      <c r="K24" s="311">
        <v>13.9</v>
      </c>
      <c r="L24" s="312"/>
      <c r="M24" s="318">
        <v>13.7</v>
      </c>
      <c r="N24" s="312"/>
      <c r="O24" s="311">
        <v>13.6</v>
      </c>
      <c r="P24" s="312"/>
      <c r="Q24" s="311">
        <v>13.5</v>
      </c>
      <c r="R24" s="312"/>
      <c r="S24" s="24"/>
      <c r="T24" s="311"/>
      <c r="U24" s="312"/>
      <c r="V24" s="311"/>
      <c r="W24" s="312"/>
    </row>
    <row r="25" spans="1:23" s="2" customFormat="1" ht="13.5">
      <c r="A25" s="314"/>
      <c r="B25" s="23" t="s">
        <v>40</v>
      </c>
      <c r="C25" s="316">
        <v>14.4</v>
      </c>
      <c r="D25" s="317"/>
      <c r="E25" s="40">
        <v>15.2</v>
      </c>
      <c r="F25" s="316">
        <v>15</v>
      </c>
      <c r="G25" s="317"/>
      <c r="H25" s="38">
        <v>15.9</v>
      </c>
      <c r="I25" s="311">
        <v>14.5</v>
      </c>
      <c r="J25" s="312"/>
      <c r="K25" s="311">
        <v>14.9</v>
      </c>
      <c r="L25" s="312"/>
      <c r="M25" s="318">
        <v>15.7</v>
      </c>
      <c r="N25" s="312"/>
      <c r="O25" s="311">
        <v>15.2</v>
      </c>
      <c r="P25" s="312"/>
      <c r="Q25" s="311">
        <v>14.4</v>
      </c>
      <c r="R25" s="312"/>
      <c r="S25" s="21">
        <v>14.4</v>
      </c>
      <c r="T25" s="311">
        <v>13.5</v>
      </c>
      <c r="U25" s="312"/>
      <c r="V25" s="311">
        <v>13.34</v>
      </c>
      <c r="W25" s="312"/>
    </row>
    <row r="26" spans="1:23" ht="13.5">
      <c r="A26" s="314"/>
      <c r="B26" s="23" t="s">
        <v>41</v>
      </c>
      <c r="C26" s="316">
        <v>18.4</v>
      </c>
      <c r="D26" s="317"/>
      <c r="E26" s="40">
        <v>18.2</v>
      </c>
      <c r="F26" s="316">
        <v>17.8</v>
      </c>
      <c r="G26" s="317"/>
      <c r="H26" s="38">
        <v>17.1</v>
      </c>
      <c r="I26" s="311">
        <v>16.7</v>
      </c>
      <c r="J26" s="312"/>
      <c r="K26" s="311">
        <v>16.4</v>
      </c>
      <c r="L26" s="312"/>
      <c r="M26" s="311">
        <v>15.7</v>
      </c>
      <c r="N26" s="312"/>
      <c r="O26" s="311">
        <v>15.4</v>
      </c>
      <c r="P26" s="312"/>
      <c r="Q26" s="311">
        <v>15.2</v>
      </c>
      <c r="R26" s="312"/>
      <c r="S26" s="21">
        <v>15.7</v>
      </c>
      <c r="T26" s="311">
        <v>15.3</v>
      </c>
      <c r="U26" s="312"/>
      <c r="V26" s="311">
        <v>15.3</v>
      </c>
      <c r="W26" s="312"/>
    </row>
    <row r="27" spans="1:23" ht="13.5">
      <c r="A27" s="315"/>
      <c r="B27" s="23" t="s">
        <v>42</v>
      </c>
      <c r="C27" s="309">
        <v>17.5</v>
      </c>
      <c r="D27" s="310"/>
      <c r="E27" s="39">
        <v>18.4</v>
      </c>
      <c r="F27" s="309">
        <v>17.5</v>
      </c>
      <c r="G27" s="310"/>
      <c r="H27" s="36">
        <v>17.65</v>
      </c>
      <c r="I27" s="306">
        <v>17.86</v>
      </c>
      <c r="J27" s="307"/>
      <c r="K27" s="306">
        <v>18.17</v>
      </c>
      <c r="L27" s="307"/>
      <c r="M27" s="306">
        <v>18.48</v>
      </c>
      <c r="N27" s="307"/>
      <c r="O27" s="306">
        <v>18.7</v>
      </c>
      <c r="P27" s="307"/>
      <c r="Q27" s="306">
        <v>19.29</v>
      </c>
      <c r="R27" s="307"/>
      <c r="S27" s="37">
        <v>19.43</v>
      </c>
      <c r="T27" s="306">
        <v>19.13</v>
      </c>
      <c r="U27" s="307"/>
      <c r="V27" s="306">
        <v>18.84</v>
      </c>
      <c r="W27" s="307"/>
    </row>
    <row r="28" spans="1:23" ht="13.5">
      <c r="A28" s="313" t="s">
        <v>37</v>
      </c>
      <c r="B28" s="25" t="s">
        <v>39</v>
      </c>
      <c r="C28" s="316">
        <v>6.9</v>
      </c>
      <c r="D28" s="317"/>
      <c r="E28" s="26">
        <v>7.2</v>
      </c>
      <c r="F28" s="316">
        <v>7.5</v>
      </c>
      <c r="G28" s="317"/>
      <c r="H28" s="36">
        <v>6.8</v>
      </c>
      <c r="I28" s="306">
        <v>7.7</v>
      </c>
      <c r="J28" s="307"/>
      <c r="K28" s="306">
        <v>7.2</v>
      </c>
      <c r="L28" s="307"/>
      <c r="M28" s="311">
        <v>7.8</v>
      </c>
      <c r="N28" s="312"/>
      <c r="O28" s="311">
        <v>7.3</v>
      </c>
      <c r="P28" s="312"/>
      <c r="Q28" s="311">
        <v>7.7</v>
      </c>
      <c r="R28" s="312"/>
      <c r="S28" s="24"/>
      <c r="T28" s="311"/>
      <c r="U28" s="312"/>
      <c r="V28" s="311"/>
      <c r="W28" s="312"/>
    </row>
    <row r="29" spans="1:23" ht="13.5">
      <c r="A29" s="314"/>
      <c r="B29" s="23" t="s">
        <v>40</v>
      </c>
      <c r="C29" s="309">
        <v>9.1</v>
      </c>
      <c r="D29" s="310"/>
      <c r="E29" s="39">
        <v>8.4</v>
      </c>
      <c r="F29" s="309">
        <v>10.3</v>
      </c>
      <c r="G29" s="310"/>
      <c r="H29" s="36">
        <v>8.1</v>
      </c>
      <c r="I29" s="306">
        <v>9.6</v>
      </c>
      <c r="J29" s="307"/>
      <c r="K29" s="306">
        <v>8.8</v>
      </c>
      <c r="L29" s="307"/>
      <c r="M29" s="306">
        <v>9</v>
      </c>
      <c r="N29" s="307"/>
      <c r="O29" s="306">
        <v>9.1</v>
      </c>
      <c r="P29" s="307"/>
      <c r="Q29" s="306">
        <v>8.5</v>
      </c>
      <c r="R29" s="307"/>
      <c r="S29" s="37">
        <v>8.2</v>
      </c>
      <c r="T29" s="306">
        <v>7.7</v>
      </c>
      <c r="U29" s="307"/>
      <c r="V29" s="306">
        <v>8.2</v>
      </c>
      <c r="W29" s="307"/>
    </row>
    <row r="30" spans="1:23" ht="13.5">
      <c r="A30" s="314"/>
      <c r="B30" s="23" t="s">
        <v>41</v>
      </c>
      <c r="C30" s="309">
        <v>7.9</v>
      </c>
      <c r="D30" s="310"/>
      <c r="E30" s="39">
        <v>9.48</v>
      </c>
      <c r="F30" s="309">
        <v>9.86</v>
      </c>
      <c r="G30" s="310"/>
      <c r="H30" s="36">
        <v>8.9</v>
      </c>
      <c r="I30" s="306">
        <v>9.8</v>
      </c>
      <c r="J30" s="307"/>
      <c r="K30" s="306">
        <v>9.4</v>
      </c>
      <c r="L30" s="307"/>
      <c r="M30" s="306">
        <v>8.6</v>
      </c>
      <c r="N30" s="307"/>
      <c r="O30" s="306">
        <v>7.3</v>
      </c>
      <c r="P30" s="307"/>
      <c r="Q30" s="306">
        <v>7.8</v>
      </c>
      <c r="R30" s="307"/>
      <c r="S30" s="37">
        <v>9.2</v>
      </c>
      <c r="T30" s="306">
        <v>9.1</v>
      </c>
      <c r="U30" s="307"/>
      <c r="V30" s="306">
        <v>9</v>
      </c>
      <c r="W30" s="307"/>
    </row>
    <row r="31" spans="1:23" ht="13.5">
      <c r="A31" s="315"/>
      <c r="B31" s="23" t="s">
        <v>42</v>
      </c>
      <c r="C31" s="308">
        <v>8.42</v>
      </c>
      <c r="D31" s="308"/>
      <c r="E31" s="39">
        <v>8.94</v>
      </c>
      <c r="F31" s="308">
        <v>8.89</v>
      </c>
      <c r="G31" s="308"/>
      <c r="H31" s="36">
        <v>7.87</v>
      </c>
      <c r="I31" s="305">
        <v>8.6</v>
      </c>
      <c r="J31" s="305"/>
      <c r="K31" s="305">
        <v>9.39</v>
      </c>
      <c r="L31" s="305"/>
      <c r="M31" s="305">
        <v>9.96</v>
      </c>
      <c r="N31" s="305"/>
      <c r="O31" s="305">
        <v>9.72</v>
      </c>
      <c r="P31" s="305"/>
      <c r="Q31" s="305">
        <v>9.68</v>
      </c>
      <c r="R31" s="305"/>
      <c r="S31" s="37">
        <v>10.67</v>
      </c>
      <c r="T31" s="305">
        <v>10.49</v>
      </c>
      <c r="U31" s="305"/>
      <c r="V31" s="305">
        <v>10.03</v>
      </c>
      <c r="W31" s="305"/>
    </row>
    <row r="32" spans="1:23" ht="13.5">
      <c r="A32" s="313" t="s">
        <v>38</v>
      </c>
      <c r="B32" s="25" t="s">
        <v>39</v>
      </c>
      <c r="C32" s="316">
        <v>10.3</v>
      </c>
      <c r="D32" s="317"/>
      <c r="E32" s="26">
        <v>9</v>
      </c>
      <c r="F32" s="316">
        <v>8.4</v>
      </c>
      <c r="G32" s="317"/>
      <c r="H32" s="36">
        <v>7.8</v>
      </c>
      <c r="I32" s="306">
        <v>7.4</v>
      </c>
      <c r="J32" s="307"/>
      <c r="K32" s="306">
        <v>7.1</v>
      </c>
      <c r="L32" s="307"/>
      <c r="M32" s="311">
        <v>7.3</v>
      </c>
      <c r="N32" s="312"/>
      <c r="O32" s="311">
        <v>7.2</v>
      </c>
      <c r="P32" s="312"/>
      <c r="Q32" s="311">
        <v>7.1</v>
      </c>
      <c r="R32" s="312"/>
      <c r="S32" s="24"/>
      <c r="T32" s="311"/>
      <c r="U32" s="312"/>
      <c r="V32" s="311"/>
      <c r="W32" s="312"/>
    </row>
    <row r="33" spans="1:23" ht="13.5">
      <c r="A33" s="314"/>
      <c r="B33" s="23" t="s">
        <v>40</v>
      </c>
      <c r="C33" s="309">
        <v>9.1</v>
      </c>
      <c r="D33" s="310"/>
      <c r="E33" s="39">
        <v>9.2</v>
      </c>
      <c r="F33" s="309">
        <v>9.4</v>
      </c>
      <c r="G33" s="310"/>
      <c r="H33" s="36">
        <v>9.3</v>
      </c>
      <c r="I33" s="306">
        <v>9.3</v>
      </c>
      <c r="J33" s="307"/>
      <c r="K33" s="306">
        <v>9.4</v>
      </c>
      <c r="L33" s="307"/>
      <c r="M33" s="306">
        <v>9.5</v>
      </c>
      <c r="N33" s="307"/>
      <c r="O33" s="306">
        <v>9.5</v>
      </c>
      <c r="P33" s="307"/>
      <c r="Q33" s="306">
        <v>9.6</v>
      </c>
      <c r="R33" s="307"/>
      <c r="S33" s="37">
        <v>8.8</v>
      </c>
      <c r="T33" s="306">
        <v>8.2</v>
      </c>
      <c r="U33" s="307"/>
      <c r="V33" s="306">
        <v>7.8</v>
      </c>
      <c r="W33" s="307"/>
    </row>
    <row r="34" spans="1:23" ht="13.5">
      <c r="A34" s="314"/>
      <c r="B34" s="23" t="s">
        <v>41</v>
      </c>
      <c r="C34" s="309">
        <v>11.4</v>
      </c>
      <c r="D34" s="310"/>
      <c r="E34" s="39">
        <v>11.3</v>
      </c>
      <c r="F34" s="309">
        <v>11.4</v>
      </c>
      <c r="G34" s="310"/>
      <c r="H34" s="36">
        <v>11.5</v>
      </c>
      <c r="I34" s="306">
        <v>11.4</v>
      </c>
      <c r="J34" s="307"/>
      <c r="K34" s="306">
        <v>10.9</v>
      </c>
      <c r="L34" s="307"/>
      <c r="M34" s="306">
        <v>10.5</v>
      </c>
      <c r="N34" s="307"/>
      <c r="O34" s="306">
        <v>10.2</v>
      </c>
      <c r="P34" s="307"/>
      <c r="Q34" s="306">
        <v>9.8</v>
      </c>
      <c r="R34" s="307"/>
      <c r="S34" s="37">
        <v>9.6</v>
      </c>
      <c r="T34" s="306">
        <v>9.1</v>
      </c>
      <c r="U34" s="307"/>
      <c r="V34" s="306">
        <v>8.4</v>
      </c>
      <c r="W34" s="307"/>
    </row>
    <row r="35" spans="1:23" ht="13.5">
      <c r="A35" s="315"/>
      <c r="B35" s="23" t="s">
        <v>42</v>
      </c>
      <c r="C35" s="308">
        <v>9.1</v>
      </c>
      <c r="D35" s="308"/>
      <c r="E35" s="39">
        <v>9.44</v>
      </c>
      <c r="F35" s="308">
        <v>9.26</v>
      </c>
      <c r="G35" s="308"/>
      <c r="H35" s="36">
        <v>9.09</v>
      </c>
      <c r="I35" s="305">
        <v>9.02</v>
      </c>
      <c r="J35" s="305"/>
      <c r="K35" s="305">
        <v>9.45</v>
      </c>
      <c r="L35" s="305"/>
      <c r="M35" s="305">
        <v>9.6</v>
      </c>
      <c r="N35" s="305"/>
      <c r="O35" s="305">
        <v>9.61</v>
      </c>
      <c r="P35" s="305"/>
      <c r="Q35" s="305">
        <v>9.73</v>
      </c>
      <c r="R35" s="305"/>
      <c r="S35" s="37">
        <v>10.06</v>
      </c>
      <c r="T35" s="305">
        <v>10.24</v>
      </c>
      <c r="U35" s="305"/>
      <c r="V35" s="305">
        <v>10.43</v>
      </c>
      <c r="W35" s="305"/>
    </row>
  </sheetData>
  <sheetProtection/>
  <mergeCells count="163">
    <mergeCell ref="A1:W1"/>
    <mergeCell ref="A2:W2"/>
    <mergeCell ref="A3:A6"/>
    <mergeCell ref="B3:L3"/>
    <mergeCell ref="M3:W3"/>
    <mergeCell ref="B4:E4"/>
    <mergeCell ref="F4:L4"/>
    <mergeCell ref="M4:P4"/>
    <mergeCell ref="Q4:W4"/>
    <mergeCell ref="B5:B6"/>
    <mergeCell ref="Q5:Q6"/>
    <mergeCell ref="R5:R6"/>
    <mergeCell ref="T5:T6"/>
    <mergeCell ref="V5:V6"/>
    <mergeCell ref="E5:E6"/>
    <mergeCell ref="F5:F6"/>
    <mergeCell ref="G5:G6"/>
    <mergeCell ref="I5:I6"/>
    <mergeCell ref="K5:K6"/>
    <mergeCell ref="L5:L6"/>
    <mergeCell ref="W5:W6"/>
    <mergeCell ref="A17:A18"/>
    <mergeCell ref="B17:L17"/>
    <mergeCell ref="M17:W17"/>
    <mergeCell ref="B18:D18"/>
    <mergeCell ref="E18:L18"/>
    <mergeCell ref="M18:O18"/>
    <mergeCell ref="P18:W18"/>
    <mergeCell ref="M5:M6"/>
    <mergeCell ref="P5:P6"/>
    <mergeCell ref="A19:A20"/>
    <mergeCell ref="F19:G19"/>
    <mergeCell ref="I19:J19"/>
    <mergeCell ref="K19:L19"/>
    <mergeCell ref="Q19:R19"/>
    <mergeCell ref="T19:U19"/>
    <mergeCell ref="V19:W19"/>
    <mergeCell ref="F20:G20"/>
    <mergeCell ref="I20:J20"/>
    <mergeCell ref="K20:L20"/>
    <mergeCell ref="Q20:R20"/>
    <mergeCell ref="T20:U20"/>
    <mergeCell ref="V20:W20"/>
    <mergeCell ref="C23:D23"/>
    <mergeCell ref="F23:G23"/>
    <mergeCell ref="I23:J23"/>
    <mergeCell ref="K23:L23"/>
    <mergeCell ref="M23:N23"/>
    <mergeCell ref="O23:P23"/>
    <mergeCell ref="Q23:R23"/>
    <mergeCell ref="T23:U23"/>
    <mergeCell ref="V23:W23"/>
    <mergeCell ref="A24:A27"/>
    <mergeCell ref="C24:D24"/>
    <mergeCell ref="F24:G24"/>
    <mergeCell ref="I24:J24"/>
    <mergeCell ref="K24:L24"/>
    <mergeCell ref="M24:N24"/>
    <mergeCell ref="O24:P24"/>
    <mergeCell ref="Q24:R24"/>
    <mergeCell ref="T24:U24"/>
    <mergeCell ref="V24:W24"/>
    <mergeCell ref="C25:D25"/>
    <mergeCell ref="F25:G25"/>
    <mergeCell ref="I25:J25"/>
    <mergeCell ref="K25:L25"/>
    <mergeCell ref="M25:N25"/>
    <mergeCell ref="O25:P25"/>
    <mergeCell ref="Q25:R25"/>
    <mergeCell ref="T25:U25"/>
    <mergeCell ref="V25:W25"/>
    <mergeCell ref="C26:D26"/>
    <mergeCell ref="F26:G26"/>
    <mergeCell ref="I26:J26"/>
    <mergeCell ref="K26:L26"/>
    <mergeCell ref="M26:N26"/>
    <mergeCell ref="O26:P26"/>
    <mergeCell ref="Q26:R26"/>
    <mergeCell ref="T26:U26"/>
    <mergeCell ref="V26:W26"/>
    <mergeCell ref="C27:D27"/>
    <mergeCell ref="F27:G27"/>
    <mergeCell ref="I27:J27"/>
    <mergeCell ref="K27:L27"/>
    <mergeCell ref="M27:N27"/>
    <mergeCell ref="O27:P27"/>
    <mergeCell ref="Q27:R27"/>
    <mergeCell ref="T27:U27"/>
    <mergeCell ref="V27:W27"/>
    <mergeCell ref="A28:A31"/>
    <mergeCell ref="C28:D28"/>
    <mergeCell ref="F28:G28"/>
    <mergeCell ref="I28:J28"/>
    <mergeCell ref="K28:L28"/>
    <mergeCell ref="M28:N28"/>
    <mergeCell ref="O28:P28"/>
    <mergeCell ref="Q28:R28"/>
    <mergeCell ref="T28:U28"/>
    <mergeCell ref="V28:W28"/>
    <mergeCell ref="C29:D29"/>
    <mergeCell ref="F29:G29"/>
    <mergeCell ref="I29:J29"/>
    <mergeCell ref="K29:L29"/>
    <mergeCell ref="M29:N29"/>
    <mergeCell ref="O29:P29"/>
    <mergeCell ref="Q29:R29"/>
    <mergeCell ref="T29:U29"/>
    <mergeCell ref="V29:W29"/>
    <mergeCell ref="C30:D30"/>
    <mergeCell ref="F30:G30"/>
    <mergeCell ref="I30:J30"/>
    <mergeCell ref="K30:L30"/>
    <mergeCell ref="M30:N30"/>
    <mergeCell ref="O30:P30"/>
    <mergeCell ref="Q30:R30"/>
    <mergeCell ref="T30:U30"/>
    <mergeCell ref="V30:W30"/>
    <mergeCell ref="C31:D31"/>
    <mergeCell ref="F31:G31"/>
    <mergeCell ref="I31:J31"/>
    <mergeCell ref="K31:L31"/>
    <mergeCell ref="M31:N31"/>
    <mergeCell ref="O31:P31"/>
    <mergeCell ref="Q31:R31"/>
    <mergeCell ref="T31:U31"/>
    <mergeCell ref="V31:W31"/>
    <mergeCell ref="A32:A35"/>
    <mergeCell ref="C32:D32"/>
    <mergeCell ref="F32:G32"/>
    <mergeCell ref="I32:J32"/>
    <mergeCell ref="K32:L32"/>
    <mergeCell ref="M32:N32"/>
    <mergeCell ref="O32:P32"/>
    <mergeCell ref="Q32:R32"/>
    <mergeCell ref="T32:U32"/>
    <mergeCell ref="V32:W32"/>
    <mergeCell ref="C33:D33"/>
    <mergeCell ref="F33:G33"/>
    <mergeCell ref="I33:J33"/>
    <mergeCell ref="K33:L33"/>
    <mergeCell ref="M33:N33"/>
    <mergeCell ref="O33:P33"/>
    <mergeCell ref="Q33:R33"/>
    <mergeCell ref="T33:U33"/>
    <mergeCell ref="V33:W33"/>
    <mergeCell ref="O35:P35"/>
    <mergeCell ref="Q35:R35"/>
    <mergeCell ref="C34:D34"/>
    <mergeCell ref="F34:G34"/>
    <mergeCell ref="I34:J34"/>
    <mergeCell ref="K34:L34"/>
    <mergeCell ref="M34:N34"/>
    <mergeCell ref="O34:P34"/>
    <mergeCell ref="T35:U35"/>
    <mergeCell ref="V35:W35"/>
    <mergeCell ref="Q34:R34"/>
    <mergeCell ref="T34:U34"/>
    <mergeCell ref="V34:W34"/>
    <mergeCell ref="C35:D35"/>
    <mergeCell ref="F35:G35"/>
    <mergeCell ref="I35:J35"/>
    <mergeCell ref="K35:L35"/>
    <mergeCell ref="M35:N35"/>
  </mergeCells>
  <printOptions horizontalCentered="1"/>
  <pageMargins left="0.7086614173228347" right="0.7086614173228347" top="1.1811023622047245" bottom="1.1811023622047245" header="0" footer="0"/>
  <pageSetup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8"/>
  <sheetViews>
    <sheetView view="pageBreakPreview" zoomScaleSheetLayoutView="100" zoomScalePageLayoutView="0" workbookViewId="0" topLeftCell="A10">
      <selection activeCell="G11" sqref="G11"/>
    </sheetView>
  </sheetViews>
  <sheetFormatPr defaultColWidth="8.88671875" defaultRowHeight="13.5"/>
  <cols>
    <col min="1" max="16384" width="8.88671875" style="46" customWidth="1"/>
  </cols>
  <sheetData>
    <row r="1" spans="1:17" ht="39" thickBot="1">
      <c r="A1" s="241" t="s">
        <v>47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3"/>
    </row>
    <row r="2" spans="1:17" ht="38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26.25">
      <c r="A3" s="234" t="s">
        <v>48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</row>
    <row r="4" spans="1:17" ht="21" thickBot="1">
      <c r="A4" s="48" t="s">
        <v>49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16.5">
      <c r="A5" s="346" t="s">
        <v>1</v>
      </c>
      <c r="B5" s="349" t="s">
        <v>43</v>
      </c>
      <c r="C5" s="350"/>
      <c r="D5" s="350"/>
      <c r="E5" s="350"/>
      <c r="F5" s="350"/>
      <c r="G5" s="351"/>
      <c r="H5" s="349" t="s">
        <v>45</v>
      </c>
      <c r="I5" s="350"/>
      <c r="J5" s="350"/>
      <c r="K5" s="350"/>
      <c r="L5" s="350"/>
      <c r="M5" s="350"/>
      <c r="N5" s="350"/>
      <c r="O5" s="350"/>
      <c r="P5" s="350"/>
      <c r="Q5" s="352"/>
    </row>
    <row r="6" spans="1:17" ht="16.5">
      <c r="A6" s="347"/>
      <c r="B6" s="353" t="s">
        <v>50</v>
      </c>
      <c r="C6" s="354"/>
      <c r="D6" s="355"/>
      <c r="E6" s="353" t="s">
        <v>51</v>
      </c>
      <c r="F6" s="354"/>
      <c r="G6" s="355"/>
      <c r="H6" s="353" t="s">
        <v>50</v>
      </c>
      <c r="I6" s="354"/>
      <c r="J6" s="354"/>
      <c r="K6" s="354"/>
      <c r="L6" s="355"/>
      <c r="M6" s="353" t="s">
        <v>51</v>
      </c>
      <c r="N6" s="354"/>
      <c r="O6" s="354"/>
      <c r="P6" s="354"/>
      <c r="Q6" s="356"/>
    </row>
    <row r="7" spans="1:17" ht="16.5">
      <c r="A7" s="348"/>
      <c r="B7" s="49" t="s">
        <v>52</v>
      </c>
      <c r="C7" s="50" t="s">
        <v>53</v>
      </c>
      <c r="D7" s="49" t="s">
        <v>9</v>
      </c>
      <c r="E7" s="49" t="s">
        <v>52</v>
      </c>
      <c r="F7" s="50" t="s">
        <v>53</v>
      </c>
      <c r="G7" s="49" t="s">
        <v>9</v>
      </c>
      <c r="H7" s="49" t="s">
        <v>52</v>
      </c>
      <c r="I7" s="49" t="s">
        <v>5</v>
      </c>
      <c r="J7" s="50" t="s">
        <v>53</v>
      </c>
      <c r="K7" s="49" t="s">
        <v>5</v>
      </c>
      <c r="L7" s="49" t="s">
        <v>9</v>
      </c>
      <c r="M7" s="49" t="s">
        <v>52</v>
      </c>
      <c r="N7" s="49" t="s">
        <v>5</v>
      </c>
      <c r="O7" s="50" t="s">
        <v>53</v>
      </c>
      <c r="P7" s="49" t="s">
        <v>5</v>
      </c>
      <c r="Q7" s="51" t="s">
        <v>9</v>
      </c>
    </row>
    <row r="8" spans="1:17" ht="16.5">
      <c r="A8" s="52" t="s">
        <v>0</v>
      </c>
      <c r="B8" s="53">
        <v>1726</v>
      </c>
      <c r="C8" s="53">
        <v>278</v>
      </c>
      <c r="D8" s="53">
        <v>2004</v>
      </c>
      <c r="E8" s="53">
        <v>2110</v>
      </c>
      <c r="F8" s="53">
        <v>299</v>
      </c>
      <c r="G8" s="53">
        <v>2409</v>
      </c>
      <c r="H8" s="53">
        <v>1783</v>
      </c>
      <c r="I8" s="54">
        <f>H8/B8-1</f>
        <v>0.0330243337195828</v>
      </c>
      <c r="J8" s="53">
        <v>258</v>
      </c>
      <c r="K8" s="54">
        <f>J8/C8-1</f>
        <v>-0.07194244604316546</v>
      </c>
      <c r="L8" s="53">
        <v>2041</v>
      </c>
      <c r="M8" s="53">
        <v>2001</v>
      </c>
      <c r="N8" s="54">
        <f>M8/E8-1</f>
        <v>-0.05165876777251188</v>
      </c>
      <c r="O8" s="53">
        <v>236</v>
      </c>
      <c r="P8" s="55">
        <f>O8/F8-1</f>
        <v>-0.21070234113712372</v>
      </c>
      <c r="Q8" s="56">
        <v>2237</v>
      </c>
    </row>
    <row r="9" spans="1:17" ht="16.5">
      <c r="A9" s="52" t="s">
        <v>54</v>
      </c>
      <c r="B9" s="53">
        <v>39</v>
      </c>
      <c r="C9" s="53">
        <v>56</v>
      </c>
      <c r="D9" s="53">
        <v>95</v>
      </c>
      <c r="E9" s="53">
        <v>60</v>
      </c>
      <c r="F9" s="53">
        <v>56</v>
      </c>
      <c r="G9" s="53">
        <v>116</v>
      </c>
      <c r="H9" s="53">
        <v>48</v>
      </c>
      <c r="I9" s="54">
        <f>H9/B9-1</f>
        <v>0.23076923076923084</v>
      </c>
      <c r="J9" s="53">
        <v>54</v>
      </c>
      <c r="K9" s="54">
        <f>J9/C9-1</f>
        <v>-0.0357142857142857</v>
      </c>
      <c r="L9" s="53">
        <v>102</v>
      </c>
      <c r="M9" s="53">
        <v>41</v>
      </c>
      <c r="N9" s="54">
        <f>M9/E9-1</f>
        <v>-0.31666666666666665</v>
      </c>
      <c r="O9" s="53">
        <v>46</v>
      </c>
      <c r="P9" s="55">
        <f>O9/F9-1</f>
        <v>-0.1785714285714286</v>
      </c>
      <c r="Q9" s="56">
        <v>87</v>
      </c>
    </row>
    <row r="10" spans="1:17" ht="16.5">
      <c r="A10" s="52" t="s">
        <v>2</v>
      </c>
      <c r="B10" s="53">
        <v>40</v>
      </c>
      <c r="C10" s="53">
        <v>81</v>
      </c>
      <c r="D10" s="53">
        <v>121</v>
      </c>
      <c r="E10" s="53">
        <v>29</v>
      </c>
      <c r="F10" s="53">
        <v>82</v>
      </c>
      <c r="G10" s="53">
        <v>111</v>
      </c>
      <c r="H10" s="53">
        <v>35</v>
      </c>
      <c r="I10" s="54">
        <f>H10/B10-1</f>
        <v>-0.125</v>
      </c>
      <c r="J10" s="53">
        <v>79</v>
      </c>
      <c r="K10" s="54">
        <f>J10/C10-1</f>
        <v>-0.024691358024691357</v>
      </c>
      <c r="L10" s="53">
        <v>114</v>
      </c>
      <c r="M10" s="53">
        <v>27</v>
      </c>
      <c r="N10" s="54">
        <f>M10/E10-1</f>
        <v>-0.06896551724137934</v>
      </c>
      <c r="O10" s="53">
        <v>88</v>
      </c>
      <c r="P10" s="55">
        <f>O10/F10-1</f>
        <v>0.07317073170731714</v>
      </c>
      <c r="Q10" s="56">
        <v>115</v>
      </c>
    </row>
    <row r="11" spans="1:17" ht="17.25" thickBot="1">
      <c r="A11" s="57" t="s">
        <v>55</v>
      </c>
      <c r="B11" s="58">
        <v>423</v>
      </c>
      <c r="C11" s="58">
        <v>447</v>
      </c>
      <c r="D11" s="58">
        <v>870</v>
      </c>
      <c r="E11" s="58">
        <v>448</v>
      </c>
      <c r="F11" s="58">
        <v>504</v>
      </c>
      <c r="G11" s="58">
        <v>952</v>
      </c>
      <c r="H11" s="58">
        <v>550</v>
      </c>
      <c r="I11" s="59">
        <f>H11/B11-1</f>
        <v>0.30023640661938544</v>
      </c>
      <c r="J11" s="58">
        <v>562</v>
      </c>
      <c r="K11" s="59">
        <f>J11/C11-1</f>
        <v>0.25727069351230436</v>
      </c>
      <c r="L11" s="58">
        <v>1112</v>
      </c>
      <c r="M11" s="58">
        <v>448</v>
      </c>
      <c r="N11" s="59">
        <f>M11/E11-1</f>
        <v>0</v>
      </c>
      <c r="O11" s="58">
        <v>550</v>
      </c>
      <c r="P11" s="60">
        <f>O11/F11-1</f>
        <v>0.09126984126984117</v>
      </c>
      <c r="Q11" s="61">
        <v>998</v>
      </c>
    </row>
    <row r="12" spans="1:17" ht="18" thickBot="1" thickTop="1">
      <c r="A12" s="62" t="s">
        <v>6</v>
      </c>
      <c r="B12" s="63">
        <v>2228</v>
      </c>
      <c r="C12" s="63">
        <v>862</v>
      </c>
      <c r="D12" s="63">
        <v>3090</v>
      </c>
      <c r="E12" s="63">
        <v>2647</v>
      </c>
      <c r="F12" s="63">
        <v>941</v>
      </c>
      <c r="G12" s="63">
        <v>3588</v>
      </c>
      <c r="H12" s="63">
        <v>2416</v>
      </c>
      <c r="I12" s="64">
        <f>H12/B12-1</f>
        <v>0.08438061041292633</v>
      </c>
      <c r="J12" s="63">
        <v>953</v>
      </c>
      <c r="K12" s="64">
        <f>J12/C12-1</f>
        <v>0.10556844547563804</v>
      </c>
      <c r="L12" s="63">
        <v>3369</v>
      </c>
      <c r="M12" s="63">
        <v>2517</v>
      </c>
      <c r="N12" s="64">
        <f>M12/E12-1</f>
        <v>-0.04911220249338877</v>
      </c>
      <c r="O12" s="63">
        <v>920</v>
      </c>
      <c r="P12" s="65">
        <f>O12/F12-1</f>
        <v>-0.022316684378320906</v>
      </c>
      <c r="Q12" s="66">
        <v>3437</v>
      </c>
    </row>
    <row r="13" spans="1:17" ht="16.5">
      <c r="A13"/>
      <c r="B13"/>
      <c r="C13"/>
      <c r="D13"/>
      <c r="E13"/>
      <c r="F13"/>
      <c r="G13"/>
      <c r="H13"/>
      <c r="I13" s="67"/>
      <c r="J13" s="67"/>
      <c r="K13" s="67"/>
      <c r="L13" s="67"/>
      <c r="M13" s="67"/>
      <c r="N13" s="67"/>
      <c r="O13" s="67"/>
      <c r="P13" s="67"/>
      <c r="Q13" s="67"/>
    </row>
    <row r="14" spans="1:17" ht="21" thickBot="1">
      <c r="A14" s="357" t="s">
        <v>56</v>
      </c>
      <c r="B14" s="357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</row>
    <row r="15" spans="1:17" ht="16.5">
      <c r="A15" s="346" t="s">
        <v>1</v>
      </c>
      <c r="B15" s="349" t="s">
        <v>43</v>
      </c>
      <c r="C15" s="350"/>
      <c r="D15" s="350"/>
      <c r="E15" s="350"/>
      <c r="F15" s="350"/>
      <c r="G15" s="351"/>
      <c r="H15" s="349" t="s">
        <v>45</v>
      </c>
      <c r="I15" s="350"/>
      <c r="J15" s="350"/>
      <c r="K15" s="350"/>
      <c r="L15" s="350"/>
      <c r="M15" s="350"/>
      <c r="N15" s="350"/>
      <c r="O15" s="350"/>
      <c r="P15" s="350"/>
      <c r="Q15" s="352"/>
    </row>
    <row r="16" spans="1:17" ht="16.5">
      <c r="A16" s="347"/>
      <c r="B16" s="353" t="s">
        <v>50</v>
      </c>
      <c r="C16" s="354"/>
      <c r="D16" s="355"/>
      <c r="E16" s="353" t="s">
        <v>51</v>
      </c>
      <c r="F16" s="354"/>
      <c r="G16" s="355"/>
      <c r="H16" s="353" t="s">
        <v>50</v>
      </c>
      <c r="I16" s="354"/>
      <c r="J16" s="354"/>
      <c r="K16" s="354"/>
      <c r="L16" s="355"/>
      <c r="M16" s="353" t="s">
        <v>51</v>
      </c>
      <c r="N16" s="354"/>
      <c r="O16" s="354"/>
      <c r="P16" s="354"/>
      <c r="Q16" s="356"/>
    </row>
    <row r="17" spans="1:17" ht="16.5">
      <c r="A17" s="348"/>
      <c r="B17" s="49" t="s">
        <v>52</v>
      </c>
      <c r="C17" s="50" t="s">
        <v>53</v>
      </c>
      <c r="D17" s="49" t="s">
        <v>9</v>
      </c>
      <c r="E17" s="49" t="s">
        <v>52</v>
      </c>
      <c r="F17" s="50" t="s">
        <v>53</v>
      </c>
      <c r="G17" s="49" t="s">
        <v>9</v>
      </c>
      <c r="H17" s="49" t="s">
        <v>52</v>
      </c>
      <c r="I17" s="49" t="s">
        <v>5</v>
      </c>
      <c r="J17" s="50" t="s">
        <v>53</v>
      </c>
      <c r="K17" s="49" t="s">
        <v>5</v>
      </c>
      <c r="L17" s="49" t="s">
        <v>9</v>
      </c>
      <c r="M17" s="49" t="s">
        <v>52</v>
      </c>
      <c r="N17" s="49" t="s">
        <v>5</v>
      </c>
      <c r="O17" s="50" t="s">
        <v>53</v>
      </c>
      <c r="P17" s="49" t="s">
        <v>5</v>
      </c>
      <c r="Q17" s="51" t="s">
        <v>9</v>
      </c>
    </row>
    <row r="18" spans="1:17" ht="16.5">
      <c r="A18" s="52" t="s">
        <v>0</v>
      </c>
      <c r="B18" s="53">
        <v>6814</v>
      </c>
      <c r="C18" s="53">
        <v>791</v>
      </c>
      <c r="D18" s="53">
        <v>7605</v>
      </c>
      <c r="E18" s="53">
        <v>7130</v>
      </c>
      <c r="F18" s="53">
        <v>864</v>
      </c>
      <c r="G18" s="53">
        <v>7994</v>
      </c>
      <c r="H18" s="53">
        <v>5667</v>
      </c>
      <c r="I18" s="54">
        <f>H18/B18-1</f>
        <v>-0.16832990901085998</v>
      </c>
      <c r="J18" s="53">
        <v>708</v>
      </c>
      <c r="K18" s="54">
        <f>J18/C18-1</f>
        <v>-0.10493046776232617</v>
      </c>
      <c r="L18" s="53">
        <v>6375</v>
      </c>
      <c r="M18" s="53">
        <v>6279</v>
      </c>
      <c r="N18" s="54">
        <f>M18/E18-1</f>
        <v>-0.11935483870967745</v>
      </c>
      <c r="O18" s="53">
        <v>765</v>
      </c>
      <c r="P18" s="54">
        <f>O18/F18-1</f>
        <v>-0.11458333333333337</v>
      </c>
      <c r="Q18" s="56">
        <v>7044</v>
      </c>
    </row>
    <row r="19" spans="1:17" ht="16.5">
      <c r="A19" s="52" t="s">
        <v>54</v>
      </c>
      <c r="B19" s="53">
        <v>162</v>
      </c>
      <c r="C19" s="53">
        <v>160</v>
      </c>
      <c r="D19" s="53">
        <v>322</v>
      </c>
      <c r="E19" s="53">
        <v>210</v>
      </c>
      <c r="F19" s="53">
        <v>170</v>
      </c>
      <c r="G19" s="53">
        <v>380</v>
      </c>
      <c r="H19" s="53">
        <v>131</v>
      </c>
      <c r="I19" s="54">
        <f>H19/B19-1</f>
        <v>-0.191358024691358</v>
      </c>
      <c r="J19" s="53">
        <v>145</v>
      </c>
      <c r="K19" s="54">
        <f>J19/C19-1</f>
        <v>-0.09375</v>
      </c>
      <c r="L19" s="53">
        <v>276</v>
      </c>
      <c r="M19" s="53">
        <v>145</v>
      </c>
      <c r="N19" s="54">
        <f>M19/E19-1</f>
        <v>-0.30952380952380953</v>
      </c>
      <c r="O19" s="53">
        <v>148</v>
      </c>
      <c r="P19" s="54">
        <f>O19/F19-1</f>
        <v>-0.12941176470588234</v>
      </c>
      <c r="Q19" s="56">
        <v>293</v>
      </c>
    </row>
    <row r="20" spans="1:17" ht="16.5">
      <c r="A20" s="52" t="s">
        <v>2</v>
      </c>
      <c r="B20" s="53">
        <v>115</v>
      </c>
      <c r="C20" s="53">
        <v>326</v>
      </c>
      <c r="D20" s="53">
        <v>441</v>
      </c>
      <c r="E20" s="53">
        <v>108</v>
      </c>
      <c r="F20" s="53">
        <v>268</v>
      </c>
      <c r="G20" s="53">
        <v>376</v>
      </c>
      <c r="H20" s="53">
        <v>96</v>
      </c>
      <c r="I20" s="54">
        <f>H20/B20-1</f>
        <v>-0.16521739130434787</v>
      </c>
      <c r="J20" s="53">
        <v>246</v>
      </c>
      <c r="K20" s="54">
        <f>J20/C20-1</f>
        <v>-0.245398773006135</v>
      </c>
      <c r="L20" s="53">
        <v>342</v>
      </c>
      <c r="M20" s="53">
        <v>89</v>
      </c>
      <c r="N20" s="54">
        <f>M20/E20-1</f>
        <v>-0.17592592592592593</v>
      </c>
      <c r="O20" s="53">
        <v>269</v>
      </c>
      <c r="P20" s="54">
        <f>O20/F20-1</f>
        <v>0.003731343283582156</v>
      </c>
      <c r="Q20" s="56">
        <v>358</v>
      </c>
    </row>
    <row r="21" spans="1:17" ht="17.25" thickBot="1">
      <c r="A21" s="57" t="s">
        <v>55</v>
      </c>
      <c r="B21" s="58">
        <v>1494</v>
      </c>
      <c r="C21" s="58">
        <v>1488</v>
      </c>
      <c r="D21" s="58">
        <v>2982</v>
      </c>
      <c r="E21" s="58">
        <v>1564</v>
      </c>
      <c r="F21" s="58">
        <v>1587</v>
      </c>
      <c r="G21" s="58">
        <v>3151</v>
      </c>
      <c r="H21" s="58">
        <v>1441</v>
      </c>
      <c r="I21" s="59">
        <f>H21/B21-1</f>
        <v>-0.03547523427041499</v>
      </c>
      <c r="J21" s="58">
        <v>1662</v>
      </c>
      <c r="K21" s="59">
        <f>J21/C21-1</f>
        <v>0.11693548387096775</v>
      </c>
      <c r="L21" s="58">
        <v>3103</v>
      </c>
      <c r="M21" s="58">
        <v>1563</v>
      </c>
      <c r="N21" s="59">
        <f>M21/E21-1</f>
        <v>-0.0006393861892582953</v>
      </c>
      <c r="O21" s="58">
        <v>1509</v>
      </c>
      <c r="P21" s="59">
        <f>O21/F21-1</f>
        <v>-0.04914933837429114</v>
      </c>
      <c r="Q21" s="61">
        <v>3072</v>
      </c>
    </row>
    <row r="22" spans="1:17" ht="18" thickBot="1" thickTop="1">
      <c r="A22" s="62" t="s">
        <v>6</v>
      </c>
      <c r="B22" s="63">
        <v>8585</v>
      </c>
      <c r="C22" s="63">
        <v>2765</v>
      </c>
      <c r="D22" s="63">
        <v>11350</v>
      </c>
      <c r="E22" s="63">
        <v>9012</v>
      </c>
      <c r="F22" s="63">
        <v>2889</v>
      </c>
      <c r="G22" s="63">
        <v>11901</v>
      </c>
      <c r="H22" s="63">
        <v>7335</v>
      </c>
      <c r="I22" s="64">
        <f>H22/B22-1</f>
        <v>-0.14560279557367506</v>
      </c>
      <c r="J22" s="63">
        <v>2761</v>
      </c>
      <c r="K22" s="64">
        <f>J22/C22-1</f>
        <v>-0.0014466546112116285</v>
      </c>
      <c r="L22" s="63">
        <v>10096</v>
      </c>
      <c r="M22" s="63">
        <v>8076</v>
      </c>
      <c r="N22" s="64">
        <f>M22/E22-1</f>
        <v>-0.10386151797603194</v>
      </c>
      <c r="O22" s="63">
        <v>2691</v>
      </c>
      <c r="P22" s="64">
        <f>O22/F22-1</f>
        <v>-0.06853582554517135</v>
      </c>
      <c r="Q22" s="66">
        <v>10767</v>
      </c>
    </row>
    <row r="23" spans="1:17" ht="16.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27" thickBot="1">
      <c r="A24" s="358" t="s">
        <v>57</v>
      </c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</row>
    <row r="25" spans="1:17" ht="16.5">
      <c r="A25" s="346" t="s">
        <v>58</v>
      </c>
      <c r="B25" s="349" t="s">
        <v>59</v>
      </c>
      <c r="C25" s="350"/>
      <c r="D25" s="350"/>
      <c r="E25" s="350"/>
      <c r="F25" s="350"/>
      <c r="G25" s="350"/>
      <c r="H25" s="350"/>
      <c r="I25" s="351"/>
      <c r="J25" s="349" t="s">
        <v>4</v>
      </c>
      <c r="K25" s="350"/>
      <c r="L25" s="350"/>
      <c r="M25" s="350"/>
      <c r="N25" s="350"/>
      <c r="O25" s="350"/>
      <c r="P25" s="350"/>
      <c r="Q25" s="352"/>
    </row>
    <row r="26" spans="1:17" ht="16.5">
      <c r="A26" s="347"/>
      <c r="B26" s="353" t="s">
        <v>43</v>
      </c>
      <c r="C26" s="354"/>
      <c r="D26" s="355"/>
      <c r="E26" s="353" t="s">
        <v>45</v>
      </c>
      <c r="F26" s="354"/>
      <c r="G26" s="354"/>
      <c r="H26" s="354"/>
      <c r="I26" s="355"/>
      <c r="J26" s="353" t="s">
        <v>43</v>
      </c>
      <c r="K26" s="354"/>
      <c r="L26" s="355"/>
      <c r="M26" s="353" t="s">
        <v>45</v>
      </c>
      <c r="N26" s="354"/>
      <c r="O26" s="354"/>
      <c r="P26" s="354"/>
      <c r="Q26" s="356"/>
    </row>
    <row r="27" spans="1:17" ht="27">
      <c r="A27" s="348"/>
      <c r="B27" s="49" t="s">
        <v>60</v>
      </c>
      <c r="C27" s="49" t="s">
        <v>61</v>
      </c>
      <c r="D27" s="49" t="s">
        <v>9</v>
      </c>
      <c r="E27" s="49" t="s">
        <v>60</v>
      </c>
      <c r="F27" s="49" t="s">
        <v>5</v>
      </c>
      <c r="G27" s="49" t="s">
        <v>61</v>
      </c>
      <c r="H27" s="49" t="s">
        <v>5</v>
      </c>
      <c r="I27" s="49" t="s">
        <v>9</v>
      </c>
      <c r="J27" s="49" t="s">
        <v>60</v>
      </c>
      <c r="K27" s="49" t="s">
        <v>61</v>
      </c>
      <c r="L27" s="49" t="s">
        <v>9</v>
      </c>
      <c r="M27" s="49" t="s">
        <v>60</v>
      </c>
      <c r="N27" s="49" t="s">
        <v>5</v>
      </c>
      <c r="O27" s="49" t="s">
        <v>61</v>
      </c>
      <c r="P27" s="49" t="s">
        <v>5</v>
      </c>
      <c r="Q27" s="51" t="s">
        <v>9</v>
      </c>
    </row>
    <row r="28" spans="1:17" ht="16.5">
      <c r="A28" s="52" t="s">
        <v>62</v>
      </c>
      <c r="B28" s="53">
        <v>273</v>
      </c>
      <c r="C28" s="53">
        <v>375</v>
      </c>
      <c r="D28" s="53">
        <v>648</v>
      </c>
      <c r="E28" s="53">
        <v>309</v>
      </c>
      <c r="F28" s="54">
        <f>E28/B28-1</f>
        <v>0.13186813186813184</v>
      </c>
      <c r="G28" s="53">
        <v>314</v>
      </c>
      <c r="H28" s="54">
        <f>G28/C28-1</f>
        <v>-0.16266666666666663</v>
      </c>
      <c r="I28" s="53">
        <v>623</v>
      </c>
      <c r="J28" s="53">
        <v>1029</v>
      </c>
      <c r="K28" s="53">
        <v>1110</v>
      </c>
      <c r="L28" s="53">
        <v>2139</v>
      </c>
      <c r="M28" s="53">
        <v>896</v>
      </c>
      <c r="N28" s="54">
        <f>M28/J28-1</f>
        <v>-0.12925170068027214</v>
      </c>
      <c r="O28" s="53">
        <v>904</v>
      </c>
      <c r="P28" s="54">
        <f>O28/K28-1</f>
        <v>-0.18558558558558558</v>
      </c>
      <c r="Q28" s="56">
        <v>1800</v>
      </c>
    </row>
    <row r="29" spans="1:17" ht="27">
      <c r="A29" s="52" t="s">
        <v>63</v>
      </c>
      <c r="B29" s="53">
        <v>263</v>
      </c>
      <c r="C29" s="53">
        <v>287</v>
      </c>
      <c r="D29" s="53">
        <v>550</v>
      </c>
      <c r="E29" s="53">
        <v>297</v>
      </c>
      <c r="F29" s="54">
        <f aca="true" t="shared" si="0" ref="F29:F37">E29/B29-1</f>
        <v>0.12927756653992395</v>
      </c>
      <c r="G29" s="53">
        <v>307</v>
      </c>
      <c r="H29" s="54">
        <f aca="true" t="shared" si="1" ref="H29:H37">G29/C29-1</f>
        <v>0.06968641114982588</v>
      </c>
      <c r="I29" s="53">
        <v>604</v>
      </c>
      <c r="J29" s="53">
        <v>902</v>
      </c>
      <c r="K29" s="53">
        <v>1024</v>
      </c>
      <c r="L29" s="53">
        <v>1926</v>
      </c>
      <c r="M29" s="53">
        <v>851</v>
      </c>
      <c r="N29" s="54">
        <f aca="true" t="shared" si="2" ref="N29:N37">M29/J29-1</f>
        <v>-0.05654101995565408</v>
      </c>
      <c r="O29" s="53">
        <v>915</v>
      </c>
      <c r="P29" s="54">
        <f aca="true" t="shared" si="3" ref="P29:P37">O29/K29-1</f>
        <v>-0.1064453125</v>
      </c>
      <c r="Q29" s="56">
        <v>1766</v>
      </c>
    </row>
    <row r="30" spans="1:17" ht="16.5">
      <c r="A30" s="52" t="s">
        <v>64</v>
      </c>
      <c r="B30" s="53">
        <v>343</v>
      </c>
      <c r="C30" s="53">
        <v>385</v>
      </c>
      <c r="D30" s="53">
        <v>728</v>
      </c>
      <c r="E30" s="53">
        <v>329</v>
      </c>
      <c r="F30" s="54">
        <f t="shared" si="0"/>
        <v>-0.04081632653061229</v>
      </c>
      <c r="G30" s="53">
        <v>374</v>
      </c>
      <c r="H30" s="54">
        <f t="shared" si="1"/>
        <v>-0.02857142857142858</v>
      </c>
      <c r="I30" s="53">
        <v>703</v>
      </c>
      <c r="J30" s="53">
        <v>1345</v>
      </c>
      <c r="K30" s="53">
        <v>1207</v>
      </c>
      <c r="L30" s="53">
        <v>2552</v>
      </c>
      <c r="M30" s="53">
        <v>1067</v>
      </c>
      <c r="N30" s="54">
        <f t="shared" si="2"/>
        <v>-0.20669144981412635</v>
      </c>
      <c r="O30" s="53">
        <v>1188</v>
      </c>
      <c r="P30" s="54">
        <f t="shared" si="3"/>
        <v>-0.0157415078707539</v>
      </c>
      <c r="Q30" s="56">
        <v>2255</v>
      </c>
    </row>
    <row r="31" spans="1:17" ht="16.5">
      <c r="A31" s="52" t="s">
        <v>65</v>
      </c>
      <c r="B31" s="53">
        <v>28</v>
      </c>
      <c r="C31" s="53">
        <v>34</v>
      </c>
      <c r="D31" s="53">
        <v>62</v>
      </c>
      <c r="E31" s="53">
        <v>27</v>
      </c>
      <c r="F31" s="54">
        <f t="shared" si="0"/>
        <v>-0.0357142857142857</v>
      </c>
      <c r="G31" s="53">
        <v>21</v>
      </c>
      <c r="H31" s="54">
        <f t="shared" si="1"/>
        <v>-0.38235294117647056</v>
      </c>
      <c r="I31" s="53">
        <v>48</v>
      </c>
      <c r="J31" s="53">
        <v>111</v>
      </c>
      <c r="K31" s="53">
        <v>125</v>
      </c>
      <c r="L31" s="53">
        <v>236</v>
      </c>
      <c r="M31" s="53">
        <v>86</v>
      </c>
      <c r="N31" s="54">
        <f t="shared" si="2"/>
        <v>-0.22522522522522526</v>
      </c>
      <c r="O31" s="53">
        <v>79</v>
      </c>
      <c r="P31" s="54">
        <f t="shared" si="3"/>
        <v>-0.368</v>
      </c>
      <c r="Q31" s="56">
        <v>165</v>
      </c>
    </row>
    <row r="32" spans="1:17" ht="16.5">
      <c r="A32" s="52" t="s">
        <v>66</v>
      </c>
      <c r="B32" s="53">
        <v>91</v>
      </c>
      <c r="C32" s="53">
        <v>102</v>
      </c>
      <c r="D32" s="53">
        <v>193</v>
      </c>
      <c r="E32" s="53">
        <v>114</v>
      </c>
      <c r="F32" s="54">
        <f t="shared" si="0"/>
        <v>0.25274725274725274</v>
      </c>
      <c r="G32" s="53">
        <v>100</v>
      </c>
      <c r="H32" s="54">
        <f t="shared" si="1"/>
        <v>-0.019607843137254943</v>
      </c>
      <c r="I32" s="53">
        <v>214</v>
      </c>
      <c r="J32" s="53">
        <v>308</v>
      </c>
      <c r="K32" s="53">
        <v>312</v>
      </c>
      <c r="L32" s="53">
        <v>620</v>
      </c>
      <c r="M32" s="53">
        <v>282</v>
      </c>
      <c r="N32" s="54">
        <f t="shared" si="2"/>
        <v>-0.08441558441558439</v>
      </c>
      <c r="O32" s="53">
        <v>308</v>
      </c>
      <c r="P32" s="54">
        <f t="shared" si="3"/>
        <v>-0.012820512820512775</v>
      </c>
      <c r="Q32" s="56">
        <v>590</v>
      </c>
    </row>
    <row r="33" spans="1:17" ht="16.5">
      <c r="A33" s="52" t="s">
        <v>67</v>
      </c>
      <c r="B33" s="53">
        <v>143</v>
      </c>
      <c r="C33" s="53">
        <v>182</v>
      </c>
      <c r="D33" s="53">
        <v>325</v>
      </c>
      <c r="E33" s="53">
        <v>175</v>
      </c>
      <c r="F33" s="54">
        <f t="shared" si="0"/>
        <v>0.22377622377622375</v>
      </c>
      <c r="G33" s="53">
        <v>193</v>
      </c>
      <c r="H33" s="54">
        <f t="shared" si="1"/>
        <v>0.06043956043956045</v>
      </c>
      <c r="I33" s="53">
        <v>368</v>
      </c>
      <c r="J33" s="53">
        <v>500</v>
      </c>
      <c r="K33" s="53">
        <v>679</v>
      </c>
      <c r="L33" s="53">
        <v>1179</v>
      </c>
      <c r="M33" s="53">
        <v>508</v>
      </c>
      <c r="N33" s="54">
        <f t="shared" si="2"/>
        <v>0.016000000000000014</v>
      </c>
      <c r="O33" s="53">
        <v>564</v>
      </c>
      <c r="P33" s="54">
        <f t="shared" si="3"/>
        <v>-0.1693667157584683</v>
      </c>
      <c r="Q33" s="56">
        <v>1072</v>
      </c>
    </row>
    <row r="34" spans="1:17" ht="16.5">
      <c r="A34" s="52" t="s">
        <v>68</v>
      </c>
      <c r="B34" s="53">
        <v>459</v>
      </c>
      <c r="C34" s="53">
        <v>562</v>
      </c>
      <c r="D34" s="53">
        <v>1021</v>
      </c>
      <c r="E34" s="53">
        <v>482</v>
      </c>
      <c r="F34" s="54">
        <f t="shared" si="0"/>
        <v>0.050108932461873534</v>
      </c>
      <c r="G34" s="53">
        <v>556</v>
      </c>
      <c r="H34" s="54">
        <f t="shared" si="1"/>
        <v>-0.010676156583629859</v>
      </c>
      <c r="I34" s="53">
        <v>1038</v>
      </c>
      <c r="J34" s="53">
        <v>1772</v>
      </c>
      <c r="K34" s="53">
        <v>1917</v>
      </c>
      <c r="L34" s="53">
        <v>3689</v>
      </c>
      <c r="M34" s="53">
        <v>1640</v>
      </c>
      <c r="N34" s="54">
        <f t="shared" si="2"/>
        <v>-0.0744920993227991</v>
      </c>
      <c r="O34" s="53">
        <v>1776</v>
      </c>
      <c r="P34" s="54">
        <f t="shared" si="3"/>
        <v>-0.07355242566510167</v>
      </c>
      <c r="Q34" s="56">
        <v>3416</v>
      </c>
    </row>
    <row r="35" spans="1:17" ht="16.5">
      <c r="A35" s="52" t="s">
        <v>69</v>
      </c>
      <c r="B35" s="53">
        <v>499</v>
      </c>
      <c r="C35" s="53">
        <v>597</v>
      </c>
      <c r="D35" s="53">
        <v>1096</v>
      </c>
      <c r="E35" s="53">
        <v>410</v>
      </c>
      <c r="F35" s="54">
        <f t="shared" si="0"/>
        <v>-0.17835671342685366</v>
      </c>
      <c r="G35" s="53">
        <v>459</v>
      </c>
      <c r="H35" s="54">
        <f t="shared" si="1"/>
        <v>-0.23115577889447236</v>
      </c>
      <c r="I35" s="53">
        <v>869</v>
      </c>
      <c r="J35" s="53">
        <v>1958</v>
      </c>
      <c r="K35" s="53">
        <v>1998</v>
      </c>
      <c r="L35" s="53">
        <v>3956</v>
      </c>
      <c r="M35" s="53">
        <v>1320</v>
      </c>
      <c r="N35" s="54">
        <f t="shared" si="2"/>
        <v>-0.3258426966292135</v>
      </c>
      <c r="O35" s="53">
        <v>1600</v>
      </c>
      <c r="P35" s="54">
        <f t="shared" si="3"/>
        <v>-0.19919919919919915</v>
      </c>
      <c r="Q35" s="56">
        <v>2920</v>
      </c>
    </row>
    <row r="36" spans="1:17" s="71" customFormat="1" ht="17.25" thickBot="1">
      <c r="A36" s="68" t="s">
        <v>70</v>
      </c>
      <c r="B36" s="69">
        <v>0</v>
      </c>
      <c r="C36" s="69">
        <v>1</v>
      </c>
      <c r="D36" s="69">
        <v>1</v>
      </c>
      <c r="E36" s="69">
        <v>0</v>
      </c>
      <c r="F36" s="54" t="e">
        <f t="shared" si="0"/>
        <v>#DIV/0!</v>
      </c>
      <c r="G36" s="69">
        <v>0</v>
      </c>
      <c r="H36" s="59">
        <f t="shared" si="1"/>
        <v>-1</v>
      </c>
      <c r="I36" s="69"/>
      <c r="J36" s="69">
        <v>2</v>
      </c>
      <c r="K36" s="69">
        <v>2</v>
      </c>
      <c r="L36" s="69">
        <v>4</v>
      </c>
      <c r="M36" s="69">
        <v>1</v>
      </c>
      <c r="N36" s="59">
        <f t="shared" si="2"/>
        <v>-0.5</v>
      </c>
      <c r="O36" s="69">
        <v>3</v>
      </c>
      <c r="P36" s="59">
        <f t="shared" si="3"/>
        <v>0.5</v>
      </c>
      <c r="Q36" s="70">
        <v>4</v>
      </c>
    </row>
    <row r="37" spans="1:17" ht="18" thickBot="1" thickTop="1">
      <c r="A37" s="62" t="s">
        <v>6</v>
      </c>
      <c r="B37" s="63">
        <v>2099</v>
      </c>
      <c r="C37" s="63">
        <v>2525</v>
      </c>
      <c r="D37" s="63">
        <v>4624</v>
      </c>
      <c r="E37" s="63">
        <v>2143</v>
      </c>
      <c r="F37" s="64">
        <f t="shared" si="0"/>
        <v>0.020962363030014197</v>
      </c>
      <c r="G37" s="63">
        <v>2324</v>
      </c>
      <c r="H37" s="64">
        <f t="shared" si="1"/>
        <v>-0.07960396039603956</v>
      </c>
      <c r="I37" s="63">
        <v>4467</v>
      </c>
      <c r="J37" s="63">
        <v>7927</v>
      </c>
      <c r="K37" s="63">
        <v>8374</v>
      </c>
      <c r="L37" s="63">
        <v>16301</v>
      </c>
      <c r="M37" s="63">
        <v>6651</v>
      </c>
      <c r="N37" s="64">
        <f t="shared" si="2"/>
        <v>-0.16096884067112405</v>
      </c>
      <c r="O37" s="63">
        <v>7337</v>
      </c>
      <c r="P37" s="64">
        <f t="shared" si="3"/>
        <v>-0.12383568187246241</v>
      </c>
      <c r="Q37" s="66">
        <v>13988</v>
      </c>
    </row>
    <row r="38" spans="1:17" ht="16.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</sheetData>
  <sheetProtection selectLockedCells="1" selectUnlockedCells="1"/>
  <mergeCells count="25">
    <mergeCell ref="A24:Q24"/>
    <mergeCell ref="A25:A27"/>
    <mergeCell ref="B25:I25"/>
    <mergeCell ref="J25:Q25"/>
    <mergeCell ref="B26:D26"/>
    <mergeCell ref="E26:I26"/>
    <mergeCell ref="J26:L26"/>
    <mergeCell ref="M26:Q26"/>
    <mergeCell ref="A14:Q14"/>
    <mergeCell ref="A15:A17"/>
    <mergeCell ref="B15:G15"/>
    <mergeCell ref="H15:Q15"/>
    <mergeCell ref="B16:D16"/>
    <mergeCell ref="E16:G16"/>
    <mergeCell ref="H16:L16"/>
    <mergeCell ref="M16:Q16"/>
    <mergeCell ref="A1:Q1"/>
    <mergeCell ref="A3:Q3"/>
    <mergeCell ref="A5:A7"/>
    <mergeCell ref="B5:G5"/>
    <mergeCell ref="H5:Q5"/>
    <mergeCell ref="B6:D6"/>
    <mergeCell ref="E6:G6"/>
    <mergeCell ref="H6:L6"/>
    <mergeCell ref="M6:Q6"/>
  </mergeCells>
  <printOptions horizontalCentered="1"/>
  <pageMargins left="0.7086614173228347" right="0.7086614173228347" top="1.1811023622047245" bottom="1.1811023622047245" header="0" footer="0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46"/>
  <sheetViews>
    <sheetView view="pageBreakPreview" zoomScaleSheetLayoutView="100" zoomScalePageLayoutView="0" workbookViewId="0" topLeftCell="A1">
      <selection activeCell="A26" sqref="A26:G26"/>
    </sheetView>
  </sheetViews>
  <sheetFormatPr defaultColWidth="8.88671875" defaultRowHeight="13.5"/>
  <cols>
    <col min="1" max="16384" width="8.88671875" style="87" customWidth="1"/>
  </cols>
  <sheetData>
    <row r="1" spans="1:7" ht="26.25">
      <c r="A1" s="234" t="s">
        <v>81</v>
      </c>
      <c r="B1" s="234"/>
      <c r="C1" s="234"/>
      <c r="D1" s="234"/>
      <c r="E1" s="234"/>
      <c r="F1" s="234"/>
      <c r="G1" s="234"/>
    </row>
    <row r="2" spans="1:7" ht="17.25">
      <c r="A2" s="75"/>
      <c r="B2" s="88"/>
      <c r="C2" s="88"/>
      <c r="D2" s="88"/>
      <c r="E2" s="88"/>
      <c r="F2" s="88"/>
      <c r="G2" s="89" t="s">
        <v>82</v>
      </c>
    </row>
    <row r="3" spans="1:7" ht="17.25">
      <c r="A3" s="247" t="s">
        <v>83</v>
      </c>
      <c r="B3" s="247" t="s">
        <v>46</v>
      </c>
      <c r="C3" s="247"/>
      <c r="D3" s="247"/>
      <c r="E3" s="247" t="s">
        <v>4</v>
      </c>
      <c r="F3" s="247"/>
      <c r="G3" s="247"/>
    </row>
    <row r="4" spans="1:7" ht="17.25">
      <c r="A4" s="247"/>
      <c r="B4" s="90" t="s">
        <v>84</v>
      </c>
      <c r="C4" s="90" t="s">
        <v>85</v>
      </c>
      <c r="D4" s="90" t="s">
        <v>5</v>
      </c>
      <c r="E4" s="90" t="s">
        <v>84</v>
      </c>
      <c r="F4" s="90" t="s">
        <v>85</v>
      </c>
      <c r="G4" s="90" t="s">
        <v>5</v>
      </c>
    </row>
    <row r="5" spans="1:7" ht="17.25">
      <c r="A5" s="91" t="s">
        <v>86</v>
      </c>
      <c r="B5" s="92">
        <v>31297</v>
      </c>
      <c r="C5" s="92">
        <v>34688</v>
      </c>
      <c r="D5" s="93">
        <f>(C5-B5)/B5</f>
        <v>0.10834904303926894</v>
      </c>
      <c r="E5" s="92">
        <v>94123</v>
      </c>
      <c r="F5" s="92">
        <v>100819</v>
      </c>
      <c r="G5" s="93">
        <f>(F5-E5)/E5</f>
        <v>0.07114095385824931</v>
      </c>
    </row>
    <row r="6" spans="1:7" ht="17.25">
      <c r="A6" s="91" t="s">
        <v>87</v>
      </c>
      <c r="B6" s="92">
        <v>2778</v>
      </c>
      <c r="C6" s="92">
        <v>2974</v>
      </c>
      <c r="D6" s="93">
        <f>(C6-B6)/B6</f>
        <v>0.07055435565154787</v>
      </c>
      <c r="E6" s="92">
        <v>8494</v>
      </c>
      <c r="F6" s="92">
        <v>9248</v>
      </c>
      <c r="G6" s="93">
        <f>(F6-E6)/E6</f>
        <v>0.08876854250058865</v>
      </c>
    </row>
    <row r="7" spans="1:7" ht="17.25">
      <c r="A7" s="91" t="s">
        <v>88</v>
      </c>
      <c r="B7" s="92">
        <v>2495</v>
      </c>
      <c r="C7" s="92">
        <v>2695</v>
      </c>
      <c r="D7" s="93">
        <f aca="true" t="shared" si="0" ref="D7:D21">(C7-B7)/B7</f>
        <v>0.08016032064128256</v>
      </c>
      <c r="E7" s="92">
        <v>7607</v>
      </c>
      <c r="F7" s="92">
        <v>8926</v>
      </c>
      <c r="G7" s="93">
        <f aca="true" t="shared" si="1" ref="G7:G21">(F7-E7)/E7</f>
        <v>0.17339292756671487</v>
      </c>
    </row>
    <row r="8" spans="1:7" ht="17.25">
      <c r="A8" s="91" t="s">
        <v>89</v>
      </c>
      <c r="B8" s="92">
        <v>3425</v>
      </c>
      <c r="C8" s="92">
        <v>3567</v>
      </c>
      <c r="D8" s="93">
        <f t="shared" si="0"/>
        <v>0.04145985401459854</v>
      </c>
      <c r="E8" s="92">
        <v>10298</v>
      </c>
      <c r="F8" s="92">
        <v>11065</v>
      </c>
      <c r="G8" s="93">
        <f t="shared" si="1"/>
        <v>0.07448048164692173</v>
      </c>
    </row>
    <row r="9" spans="1:7" ht="17.25">
      <c r="A9" s="91" t="s">
        <v>90</v>
      </c>
      <c r="B9" s="92">
        <v>1142</v>
      </c>
      <c r="C9" s="92">
        <v>1184</v>
      </c>
      <c r="D9" s="93">
        <f t="shared" si="0"/>
        <v>0.03677758318739054</v>
      </c>
      <c r="E9" s="92">
        <v>4218</v>
      </c>
      <c r="F9" s="92">
        <v>3704</v>
      </c>
      <c r="G9" s="93">
        <f t="shared" si="1"/>
        <v>-0.12185870080606923</v>
      </c>
    </row>
    <row r="10" spans="1:7" ht="17.25">
      <c r="A10" s="91" t="s">
        <v>91</v>
      </c>
      <c r="B10" s="92">
        <v>3670</v>
      </c>
      <c r="C10" s="92">
        <v>3699</v>
      </c>
      <c r="D10" s="93">
        <f t="shared" si="0"/>
        <v>0.00790190735694823</v>
      </c>
      <c r="E10" s="92">
        <v>11191</v>
      </c>
      <c r="F10" s="92">
        <v>11380</v>
      </c>
      <c r="G10" s="93">
        <f t="shared" si="1"/>
        <v>0.01688857117326423</v>
      </c>
    </row>
    <row r="11" spans="1:7" ht="17.25">
      <c r="A11" s="91" t="s">
        <v>92</v>
      </c>
      <c r="B11" s="92">
        <v>1449</v>
      </c>
      <c r="C11" s="92">
        <v>1708</v>
      </c>
      <c r="D11" s="93">
        <f t="shared" si="0"/>
        <v>0.178743961352657</v>
      </c>
      <c r="E11" s="92">
        <v>3501</v>
      </c>
      <c r="F11" s="92">
        <v>4090</v>
      </c>
      <c r="G11" s="93">
        <f t="shared" si="1"/>
        <v>0.16823764638674665</v>
      </c>
    </row>
    <row r="12" spans="1:7" ht="17.25">
      <c r="A12" s="91" t="s">
        <v>93</v>
      </c>
      <c r="B12" s="92">
        <v>22259</v>
      </c>
      <c r="C12" s="92">
        <v>24814</v>
      </c>
      <c r="D12" s="93">
        <f t="shared" si="0"/>
        <v>0.11478503077406892</v>
      </c>
      <c r="E12" s="92">
        <v>66778</v>
      </c>
      <c r="F12" s="92">
        <v>73879</v>
      </c>
      <c r="G12" s="93">
        <f t="shared" si="1"/>
        <v>0.10633741651442091</v>
      </c>
    </row>
    <row r="13" spans="1:7" ht="17.25">
      <c r="A13" s="91" t="s">
        <v>94</v>
      </c>
      <c r="B13" s="92">
        <v>1064</v>
      </c>
      <c r="C13" s="92">
        <v>1002</v>
      </c>
      <c r="D13" s="93">
        <f t="shared" si="0"/>
        <v>-0.05827067669172932</v>
      </c>
      <c r="E13" s="92">
        <v>3208</v>
      </c>
      <c r="F13" s="92">
        <v>3562</v>
      </c>
      <c r="G13" s="93">
        <f t="shared" si="1"/>
        <v>0.11034912718204488</v>
      </c>
    </row>
    <row r="14" spans="1:7" ht="17.25">
      <c r="A14" s="91" t="s">
        <v>95</v>
      </c>
      <c r="B14" s="92">
        <v>1453</v>
      </c>
      <c r="C14" s="92">
        <v>1478</v>
      </c>
      <c r="D14" s="93">
        <f t="shared" si="0"/>
        <v>0.017205781142463867</v>
      </c>
      <c r="E14" s="92">
        <v>4615</v>
      </c>
      <c r="F14" s="92">
        <v>4462</v>
      </c>
      <c r="G14" s="93">
        <f t="shared" si="1"/>
        <v>-0.03315276273022752</v>
      </c>
    </row>
    <row r="15" spans="1:7" ht="17.25">
      <c r="A15" s="91" t="s">
        <v>96</v>
      </c>
      <c r="B15" s="92">
        <v>3148</v>
      </c>
      <c r="C15" s="92">
        <v>2715</v>
      </c>
      <c r="D15" s="93">
        <f t="shared" si="0"/>
        <v>-0.13754764930114358</v>
      </c>
      <c r="E15" s="92">
        <v>7780</v>
      </c>
      <c r="F15" s="92">
        <v>7834</v>
      </c>
      <c r="G15" s="93">
        <f t="shared" si="1"/>
        <v>0.006940874035989717</v>
      </c>
    </row>
    <row r="16" spans="1:7" ht="17.25">
      <c r="A16" s="91" t="s">
        <v>97</v>
      </c>
      <c r="B16" s="92">
        <v>1564</v>
      </c>
      <c r="C16" s="92">
        <v>1599</v>
      </c>
      <c r="D16" s="93">
        <f t="shared" si="0"/>
        <v>0.02237851662404092</v>
      </c>
      <c r="E16" s="92">
        <v>4598</v>
      </c>
      <c r="F16" s="92">
        <v>5369</v>
      </c>
      <c r="G16" s="93">
        <f t="shared" si="1"/>
        <v>0.16768160069595475</v>
      </c>
    </row>
    <row r="17" spans="1:7" ht="17.25">
      <c r="A17" s="91" t="s">
        <v>98</v>
      </c>
      <c r="B17" s="92">
        <v>925</v>
      </c>
      <c r="C17" s="92">
        <v>953</v>
      </c>
      <c r="D17" s="93">
        <f t="shared" si="0"/>
        <v>0.03027027027027027</v>
      </c>
      <c r="E17" s="92">
        <v>3115</v>
      </c>
      <c r="F17" s="92">
        <v>3052</v>
      </c>
      <c r="G17" s="93">
        <f t="shared" si="1"/>
        <v>-0.020224719101123594</v>
      </c>
    </row>
    <row r="18" spans="1:7" ht="17.25">
      <c r="A18" s="91" t="s">
        <v>99</v>
      </c>
      <c r="B18" s="92">
        <v>2683</v>
      </c>
      <c r="C18" s="92">
        <v>2630</v>
      </c>
      <c r="D18" s="93">
        <f t="shared" si="0"/>
        <v>-0.01975400670890794</v>
      </c>
      <c r="E18" s="92">
        <v>7410</v>
      </c>
      <c r="F18" s="92">
        <v>7395</v>
      </c>
      <c r="G18" s="93">
        <f t="shared" si="1"/>
        <v>-0.0020242914979757085</v>
      </c>
    </row>
    <row r="19" spans="1:7" ht="17.25">
      <c r="A19" s="91" t="s">
        <v>100</v>
      </c>
      <c r="B19" s="92">
        <v>2165</v>
      </c>
      <c r="C19" s="92">
        <v>2556</v>
      </c>
      <c r="D19" s="93">
        <f t="shared" si="0"/>
        <v>0.18060046189376444</v>
      </c>
      <c r="E19" s="92">
        <v>6743</v>
      </c>
      <c r="F19" s="92">
        <v>7005</v>
      </c>
      <c r="G19" s="93">
        <f t="shared" si="1"/>
        <v>0.03885510900192792</v>
      </c>
    </row>
    <row r="20" spans="1:7" ht="17.25">
      <c r="A20" s="91" t="s">
        <v>101</v>
      </c>
      <c r="B20" s="92">
        <v>573</v>
      </c>
      <c r="C20" s="92">
        <v>600</v>
      </c>
      <c r="D20" s="93">
        <f t="shared" si="0"/>
        <v>0.04712041884816754</v>
      </c>
      <c r="E20" s="92">
        <v>1420</v>
      </c>
      <c r="F20" s="92">
        <v>1764</v>
      </c>
      <c r="G20" s="93">
        <f t="shared" si="1"/>
        <v>0.24225352112676057</v>
      </c>
    </row>
    <row r="21" spans="1:7" ht="17.25">
      <c r="A21" s="94" t="s">
        <v>102</v>
      </c>
      <c r="B21" s="95">
        <v>127</v>
      </c>
      <c r="C21" s="95">
        <v>100</v>
      </c>
      <c r="D21" s="93">
        <f t="shared" si="0"/>
        <v>-0.2125984251968504</v>
      </c>
      <c r="E21" s="95">
        <v>396</v>
      </c>
      <c r="F21" s="95">
        <v>359</v>
      </c>
      <c r="G21" s="93">
        <f t="shared" si="1"/>
        <v>-0.09343434343434344</v>
      </c>
    </row>
    <row r="22" spans="1:7" ht="18" thickBot="1">
      <c r="A22" s="96" t="s">
        <v>103</v>
      </c>
      <c r="B22" s="97">
        <v>20</v>
      </c>
      <c r="C22" s="97">
        <v>12</v>
      </c>
      <c r="D22" s="98">
        <f>(C22-B22)/B22</f>
        <v>-0.4</v>
      </c>
      <c r="E22" s="97">
        <v>51</v>
      </c>
      <c r="F22" s="97">
        <v>28</v>
      </c>
      <c r="G22" s="98">
        <f>(F22-E22)/E22</f>
        <v>-0.45098039215686275</v>
      </c>
    </row>
    <row r="23" spans="1:7" ht="18" thickTop="1">
      <c r="A23" s="99" t="s">
        <v>6</v>
      </c>
      <c r="B23" s="100">
        <f>SUM(B5:B22)</f>
        <v>82237</v>
      </c>
      <c r="C23" s="100">
        <f>SUM(C5:C22)</f>
        <v>88974</v>
      </c>
      <c r="D23" s="101">
        <f>(C23-B23)/B23</f>
        <v>0.08192176271021559</v>
      </c>
      <c r="E23" s="100">
        <f>SUM(E5:E22)</f>
        <v>245546</v>
      </c>
      <c r="F23" s="100">
        <f>SUM(F5:F22)</f>
        <v>263941</v>
      </c>
      <c r="G23" s="101">
        <f>(F23-E23)/E23</f>
        <v>0.07491467993777133</v>
      </c>
    </row>
    <row r="24" spans="1:7" ht="17.25">
      <c r="A24" s="225" t="s">
        <v>104</v>
      </c>
      <c r="B24" s="75"/>
      <c r="C24" s="75"/>
      <c r="D24" s="75"/>
      <c r="E24" s="75"/>
      <c r="F24" s="75"/>
      <c r="G24" s="75"/>
    </row>
    <row r="25" spans="1:7" ht="17.25">
      <c r="A25" s="102"/>
      <c r="B25" s="75"/>
      <c r="C25" s="75"/>
      <c r="D25" s="75"/>
      <c r="E25" s="75"/>
      <c r="F25" s="75"/>
      <c r="G25" s="75"/>
    </row>
    <row r="26" spans="1:7" ht="26.25">
      <c r="A26" s="234" t="s">
        <v>105</v>
      </c>
      <c r="B26" s="234"/>
      <c r="C26" s="234"/>
      <c r="D26" s="234"/>
      <c r="E26" s="234"/>
      <c r="F26" s="234"/>
      <c r="G26" s="234"/>
    </row>
    <row r="27" spans="1:7" ht="17.25">
      <c r="A27" s="75"/>
      <c r="B27" s="88"/>
      <c r="C27" s="88"/>
      <c r="D27" s="88"/>
      <c r="E27" s="88"/>
      <c r="F27" s="88"/>
      <c r="G27" s="89" t="s">
        <v>82</v>
      </c>
    </row>
    <row r="28" spans="1:7" ht="17.25">
      <c r="A28" s="247" t="s">
        <v>106</v>
      </c>
      <c r="B28" s="247" t="s">
        <v>46</v>
      </c>
      <c r="C28" s="247"/>
      <c r="D28" s="247"/>
      <c r="E28" s="247" t="s">
        <v>4</v>
      </c>
      <c r="F28" s="247"/>
      <c r="G28" s="247"/>
    </row>
    <row r="29" spans="1:7" ht="17.25">
      <c r="A29" s="247"/>
      <c r="B29" s="90" t="s">
        <v>84</v>
      </c>
      <c r="C29" s="90" t="s">
        <v>85</v>
      </c>
      <c r="D29" s="90" t="s">
        <v>5</v>
      </c>
      <c r="E29" s="90" t="s">
        <v>84</v>
      </c>
      <c r="F29" s="90" t="s">
        <v>85</v>
      </c>
      <c r="G29" s="90" t="s">
        <v>5</v>
      </c>
    </row>
    <row r="30" spans="1:7" ht="17.25">
      <c r="A30" s="91" t="s">
        <v>107</v>
      </c>
      <c r="B30" s="92">
        <v>5677</v>
      </c>
      <c r="C30" s="92">
        <v>5258</v>
      </c>
      <c r="D30" s="93">
        <f>(C30-B30)/B30</f>
        <v>-0.07380658798661265</v>
      </c>
      <c r="E30" s="92">
        <v>16603</v>
      </c>
      <c r="F30" s="92">
        <v>15320</v>
      </c>
      <c r="G30" s="93">
        <f>(F30-E30)/E30</f>
        <v>-0.07727519123050051</v>
      </c>
    </row>
    <row r="31" spans="1:7" ht="17.25">
      <c r="A31" s="91" t="s">
        <v>108</v>
      </c>
      <c r="B31" s="92">
        <v>4283</v>
      </c>
      <c r="C31" s="92">
        <v>4540</v>
      </c>
      <c r="D31" s="93">
        <f>(C31-B31)/B31</f>
        <v>0.06000466962409526</v>
      </c>
      <c r="E31" s="92">
        <v>13125</v>
      </c>
      <c r="F31" s="92">
        <v>13635</v>
      </c>
      <c r="G31" s="93">
        <f>(F31-E31)/E31</f>
        <v>0.038857142857142854</v>
      </c>
    </row>
    <row r="32" spans="1:7" ht="17.25">
      <c r="A32" s="91" t="s">
        <v>109</v>
      </c>
      <c r="B32" s="92">
        <v>1142</v>
      </c>
      <c r="C32" s="92">
        <v>1157</v>
      </c>
      <c r="D32" s="93">
        <f aca="true" t="shared" si="2" ref="D32:D44">(C32-B32)/B32</f>
        <v>0.013134851138353765</v>
      </c>
      <c r="E32" s="92">
        <v>3451</v>
      </c>
      <c r="F32" s="92">
        <v>3710</v>
      </c>
      <c r="G32" s="93">
        <f aca="true" t="shared" si="3" ref="G32:G44">(F32-E32)/E32</f>
        <v>0.07505070993914807</v>
      </c>
    </row>
    <row r="33" spans="1:7" ht="17.25">
      <c r="A33" s="91" t="s">
        <v>110</v>
      </c>
      <c r="B33" s="92">
        <v>615</v>
      </c>
      <c r="C33" s="92">
        <v>607</v>
      </c>
      <c r="D33" s="93">
        <f t="shared" si="2"/>
        <v>-0.013008130081300813</v>
      </c>
      <c r="E33" s="92">
        <v>1781</v>
      </c>
      <c r="F33" s="92">
        <v>1768</v>
      </c>
      <c r="G33" s="93">
        <f t="shared" si="3"/>
        <v>-0.0072992700729927005</v>
      </c>
    </row>
    <row r="34" spans="1:7" ht="17.25">
      <c r="A34" s="91" t="s">
        <v>111</v>
      </c>
      <c r="B34" s="92">
        <v>420</v>
      </c>
      <c r="C34" s="92">
        <v>477</v>
      </c>
      <c r="D34" s="93">
        <f t="shared" si="2"/>
        <v>0.1357142857142857</v>
      </c>
      <c r="E34" s="92">
        <v>1264</v>
      </c>
      <c r="F34" s="92">
        <v>1348</v>
      </c>
      <c r="G34" s="93">
        <f t="shared" si="3"/>
        <v>0.06645569620253164</v>
      </c>
    </row>
    <row r="35" spans="1:7" ht="17.25">
      <c r="A35" s="91" t="s">
        <v>112</v>
      </c>
      <c r="B35" s="92">
        <v>258</v>
      </c>
      <c r="C35" s="92">
        <v>254</v>
      </c>
      <c r="D35" s="93">
        <f t="shared" si="2"/>
        <v>-0.015503875968992248</v>
      </c>
      <c r="E35" s="92">
        <v>911</v>
      </c>
      <c r="F35" s="92">
        <v>635</v>
      </c>
      <c r="G35" s="93">
        <f t="shared" si="3"/>
        <v>-0.3029637760702525</v>
      </c>
    </row>
    <row r="36" spans="1:7" ht="17.25">
      <c r="A36" s="91" t="s">
        <v>113</v>
      </c>
      <c r="B36" s="92">
        <v>311</v>
      </c>
      <c r="C36" s="92">
        <v>398</v>
      </c>
      <c r="D36" s="93">
        <f t="shared" si="2"/>
        <v>0.2797427652733119</v>
      </c>
      <c r="E36" s="92">
        <v>926</v>
      </c>
      <c r="F36" s="92">
        <v>1111</v>
      </c>
      <c r="G36" s="93">
        <f t="shared" si="3"/>
        <v>0.19978401727861772</v>
      </c>
    </row>
    <row r="37" spans="1:7" ht="17.25">
      <c r="A37" s="91" t="s">
        <v>114</v>
      </c>
      <c r="B37" s="92">
        <v>443</v>
      </c>
      <c r="C37" s="92">
        <v>316</v>
      </c>
      <c r="D37" s="93">
        <f t="shared" si="2"/>
        <v>-0.2866817155756208</v>
      </c>
      <c r="E37" s="92">
        <v>1211</v>
      </c>
      <c r="F37" s="92">
        <v>1133</v>
      </c>
      <c r="G37" s="93">
        <f t="shared" si="3"/>
        <v>-0.06440957886044592</v>
      </c>
    </row>
    <row r="38" spans="1:7" ht="17.25">
      <c r="A38" s="91" t="s">
        <v>115</v>
      </c>
      <c r="B38" s="92">
        <v>568</v>
      </c>
      <c r="C38" s="92">
        <v>643</v>
      </c>
      <c r="D38" s="93">
        <f t="shared" si="2"/>
        <v>0.13204225352112675</v>
      </c>
      <c r="E38" s="92">
        <v>1601</v>
      </c>
      <c r="F38" s="92">
        <v>1816</v>
      </c>
      <c r="G38" s="93">
        <f t="shared" si="3"/>
        <v>0.13429106808244848</v>
      </c>
    </row>
    <row r="39" spans="1:7" ht="17.25">
      <c r="A39" s="91" t="s">
        <v>116</v>
      </c>
      <c r="B39" s="92">
        <v>178</v>
      </c>
      <c r="C39" s="92">
        <v>181</v>
      </c>
      <c r="D39" s="93">
        <f t="shared" si="2"/>
        <v>0.016853932584269662</v>
      </c>
      <c r="E39" s="92">
        <v>509</v>
      </c>
      <c r="F39" s="92">
        <v>512</v>
      </c>
      <c r="G39" s="93">
        <f t="shared" si="3"/>
        <v>0.005893909626719057</v>
      </c>
    </row>
    <row r="40" spans="1:7" ht="17.25">
      <c r="A40" s="91" t="s">
        <v>117</v>
      </c>
      <c r="B40" s="92">
        <v>169</v>
      </c>
      <c r="C40" s="92">
        <v>177</v>
      </c>
      <c r="D40" s="93">
        <f t="shared" si="2"/>
        <v>0.047337278106508875</v>
      </c>
      <c r="E40" s="92">
        <v>445</v>
      </c>
      <c r="F40" s="92">
        <v>579</v>
      </c>
      <c r="G40" s="93">
        <f t="shared" si="3"/>
        <v>0.30112359550561796</v>
      </c>
    </row>
    <row r="41" spans="1:7" ht="17.25">
      <c r="A41" s="91" t="s">
        <v>118</v>
      </c>
      <c r="B41" s="92">
        <v>82</v>
      </c>
      <c r="C41" s="92">
        <v>95</v>
      </c>
      <c r="D41" s="93">
        <f t="shared" si="2"/>
        <v>0.15853658536585366</v>
      </c>
      <c r="E41" s="92">
        <v>235</v>
      </c>
      <c r="F41" s="92">
        <v>313</v>
      </c>
      <c r="G41" s="93">
        <f t="shared" si="3"/>
        <v>0.33191489361702126</v>
      </c>
    </row>
    <row r="42" spans="1:7" ht="17.25">
      <c r="A42" s="91" t="s">
        <v>119</v>
      </c>
      <c r="B42" s="92">
        <v>156</v>
      </c>
      <c r="C42" s="92">
        <v>143</v>
      </c>
      <c r="D42" s="93">
        <f t="shared" si="2"/>
        <v>-0.08333333333333333</v>
      </c>
      <c r="E42" s="92">
        <v>474</v>
      </c>
      <c r="F42" s="92">
        <v>467</v>
      </c>
      <c r="G42" s="93">
        <f t="shared" si="3"/>
        <v>-0.014767932489451477</v>
      </c>
    </row>
    <row r="43" spans="1:7" ht="17.25">
      <c r="A43" s="91" t="s">
        <v>120</v>
      </c>
      <c r="B43" s="92">
        <v>73</v>
      </c>
      <c r="C43" s="92">
        <v>97</v>
      </c>
      <c r="D43" s="93">
        <f t="shared" si="2"/>
        <v>0.3287671232876712</v>
      </c>
      <c r="E43" s="92">
        <v>243</v>
      </c>
      <c r="F43" s="92">
        <v>253</v>
      </c>
      <c r="G43" s="93">
        <f t="shared" si="3"/>
        <v>0.0411522633744856</v>
      </c>
    </row>
    <row r="44" spans="1:7" ht="17.25">
      <c r="A44" s="91" t="s">
        <v>121</v>
      </c>
      <c r="B44" s="92">
        <v>89</v>
      </c>
      <c r="C44" s="92">
        <v>79</v>
      </c>
      <c r="D44" s="93">
        <f t="shared" si="2"/>
        <v>-0.11235955056179775</v>
      </c>
      <c r="E44" s="92">
        <v>240</v>
      </c>
      <c r="F44" s="92">
        <v>252</v>
      </c>
      <c r="G44" s="93">
        <f t="shared" si="3"/>
        <v>0.05</v>
      </c>
    </row>
    <row r="45" spans="1:7" ht="18" thickBot="1">
      <c r="A45" s="96" t="s">
        <v>103</v>
      </c>
      <c r="B45" s="97">
        <v>850</v>
      </c>
      <c r="C45" s="97">
        <v>835</v>
      </c>
      <c r="D45" s="98">
        <f>(C45-B45)/B45</f>
        <v>-0.01764705882352941</v>
      </c>
      <c r="E45" s="97">
        <v>2574</v>
      </c>
      <c r="F45" s="97">
        <v>2551</v>
      </c>
      <c r="G45" s="98">
        <f>(F45-E45)/E45</f>
        <v>-0.008935508935508936</v>
      </c>
    </row>
    <row r="46" spans="1:7" ht="18" thickTop="1">
      <c r="A46" s="99" t="s">
        <v>6</v>
      </c>
      <c r="B46" s="100">
        <f>SUM(B30:B45)</f>
        <v>15314</v>
      </c>
      <c r="C46" s="100">
        <f>SUM(C30:C45)</f>
        <v>15257</v>
      </c>
      <c r="D46" s="101">
        <f>(C46-B46)/B46</f>
        <v>-0.0037220843672456576</v>
      </c>
      <c r="E46" s="100">
        <f>SUM(E30:E45)</f>
        <v>45593</v>
      </c>
      <c r="F46" s="100">
        <f>SUM(F30:F45)</f>
        <v>45403</v>
      </c>
      <c r="G46" s="101">
        <f>(F46-E46)/E46</f>
        <v>-0.004167306384752045</v>
      </c>
    </row>
  </sheetData>
  <sheetProtection/>
  <mergeCells count="8">
    <mergeCell ref="A1:G1"/>
    <mergeCell ref="A3:A4"/>
    <mergeCell ref="B3:D3"/>
    <mergeCell ref="E3:G3"/>
    <mergeCell ref="A26:G26"/>
    <mergeCell ref="A28:A29"/>
    <mergeCell ref="B28:D28"/>
    <mergeCell ref="E28:G28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45"/>
  <sheetViews>
    <sheetView view="pageBreakPreview" zoomScaleSheetLayoutView="100" zoomScalePageLayoutView="0" workbookViewId="0" topLeftCell="A1">
      <selection activeCell="A24" sqref="A24:H24"/>
    </sheetView>
  </sheetViews>
  <sheetFormatPr defaultColWidth="8.88671875" defaultRowHeight="13.5"/>
  <cols>
    <col min="1" max="1" width="20.5546875" style="46" customWidth="1"/>
    <col min="2" max="2" width="18.5546875" style="46" bestFit="1" customWidth="1"/>
    <col min="3" max="16384" width="8.88671875" style="46" customWidth="1"/>
  </cols>
  <sheetData>
    <row r="1" spans="1:8" s="103" customFormat="1" ht="26.25">
      <c r="A1" s="234" t="s">
        <v>122</v>
      </c>
      <c r="B1" s="234"/>
      <c r="C1" s="234"/>
      <c r="D1" s="234"/>
      <c r="E1" s="234"/>
      <c r="F1" s="234"/>
      <c r="G1" s="234"/>
      <c r="H1" s="234"/>
    </row>
    <row r="2" spans="1:8" s="103" customFormat="1" ht="20.25">
      <c r="A2" s="227" t="s">
        <v>123</v>
      </c>
      <c r="B2" s="227"/>
      <c r="C2" s="104"/>
      <c r="D2" s="104"/>
      <c r="E2" s="104"/>
      <c r="F2" s="104"/>
      <c r="G2" s="104"/>
      <c r="H2" s="104"/>
    </row>
    <row r="3" spans="1:8" s="87" customFormat="1" ht="17.25">
      <c r="A3" s="240" t="s">
        <v>3</v>
      </c>
      <c r="B3" s="251" t="s">
        <v>124</v>
      </c>
      <c r="C3" s="240" t="s">
        <v>46</v>
      </c>
      <c r="D3" s="240"/>
      <c r="E3" s="240"/>
      <c r="F3" s="240" t="s">
        <v>4</v>
      </c>
      <c r="G3" s="240"/>
      <c r="H3" s="240"/>
    </row>
    <row r="4" spans="1:8" s="87" customFormat="1" ht="17.25">
      <c r="A4" s="240"/>
      <c r="B4" s="252"/>
      <c r="C4" s="105" t="s">
        <v>125</v>
      </c>
      <c r="D4" s="105" t="s">
        <v>126</v>
      </c>
      <c r="E4" s="105" t="s">
        <v>5</v>
      </c>
      <c r="F4" s="105" t="s">
        <v>125</v>
      </c>
      <c r="G4" s="105" t="s">
        <v>126</v>
      </c>
      <c r="H4" s="105" t="s">
        <v>5</v>
      </c>
    </row>
    <row r="5" spans="1:8" s="87" customFormat="1" ht="17.25">
      <c r="A5" s="76" t="s">
        <v>127</v>
      </c>
      <c r="B5" s="222" t="s">
        <v>128</v>
      </c>
      <c r="C5" s="106">
        <v>1954</v>
      </c>
      <c r="D5" s="106">
        <v>1970</v>
      </c>
      <c r="E5" s="107">
        <f aca="true" t="shared" si="0" ref="E5:E18">(D5-C5)/C5</f>
        <v>0.008188331627430911</v>
      </c>
      <c r="F5" s="106">
        <v>5419</v>
      </c>
      <c r="G5" s="106">
        <v>5677</v>
      </c>
      <c r="H5" s="107">
        <f>(G5-F5)/F5</f>
        <v>0.047610260195608045</v>
      </c>
    </row>
    <row r="6" spans="1:8" s="87" customFormat="1" ht="17.25">
      <c r="A6" s="76" t="s">
        <v>129</v>
      </c>
      <c r="B6" s="222" t="s">
        <v>129</v>
      </c>
      <c r="C6" s="106">
        <v>303</v>
      </c>
      <c r="D6" s="106">
        <v>311</v>
      </c>
      <c r="E6" s="107">
        <f t="shared" si="0"/>
        <v>0.026402640264026403</v>
      </c>
      <c r="F6" s="106">
        <v>529</v>
      </c>
      <c r="G6" s="106">
        <v>565</v>
      </c>
      <c r="H6" s="107">
        <f>(G6-F6)/F6</f>
        <v>0.06805293005671077</v>
      </c>
    </row>
    <row r="7" spans="1:8" s="87" customFormat="1" ht="17.25">
      <c r="A7" s="76" t="s">
        <v>130</v>
      </c>
      <c r="B7" s="222" t="s">
        <v>131</v>
      </c>
      <c r="C7" s="106">
        <v>124</v>
      </c>
      <c r="D7" s="106">
        <v>189</v>
      </c>
      <c r="E7" s="107">
        <f t="shared" si="0"/>
        <v>0.5241935483870968</v>
      </c>
      <c r="F7" s="106">
        <v>385</v>
      </c>
      <c r="G7" s="106">
        <v>448</v>
      </c>
      <c r="H7" s="107">
        <f aca="true" t="shared" si="1" ref="H7:H18">(G7-F7)/F7</f>
        <v>0.16363636363636364</v>
      </c>
    </row>
    <row r="8" spans="1:8" s="87" customFormat="1" ht="17.25">
      <c r="A8" s="76" t="s">
        <v>132</v>
      </c>
      <c r="B8" s="222" t="s">
        <v>132</v>
      </c>
      <c r="C8" s="106">
        <v>14361</v>
      </c>
      <c r="D8" s="106">
        <v>16914</v>
      </c>
      <c r="E8" s="107">
        <f t="shared" si="0"/>
        <v>0.17777313557551702</v>
      </c>
      <c r="F8" s="106">
        <v>39170</v>
      </c>
      <c r="G8" s="106">
        <v>44110</v>
      </c>
      <c r="H8" s="107">
        <f t="shared" si="1"/>
        <v>0.1261169262190452</v>
      </c>
    </row>
    <row r="9" spans="1:8" s="87" customFormat="1" ht="17.25">
      <c r="A9" s="76" t="s">
        <v>133</v>
      </c>
      <c r="B9" s="222" t="s">
        <v>133</v>
      </c>
      <c r="C9" s="106">
        <v>6915</v>
      </c>
      <c r="D9" s="106">
        <v>6301</v>
      </c>
      <c r="E9" s="107">
        <f t="shared" si="0"/>
        <v>-0.08879248011569053</v>
      </c>
      <c r="F9" s="106">
        <v>18989</v>
      </c>
      <c r="G9" s="106">
        <v>18163</v>
      </c>
      <c r="H9" s="107">
        <f t="shared" si="1"/>
        <v>-0.043498867765548475</v>
      </c>
    </row>
    <row r="10" spans="1:8" s="87" customFormat="1" ht="17.25">
      <c r="A10" s="76" t="s">
        <v>134</v>
      </c>
      <c r="B10" s="222" t="s">
        <v>134</v>
      </c>
      <c r="C10" s="106">
        <v>23500</v>
      </c>
      <c r="D10" s="106">
        <v>26262</v>
      </c>
      <c r="E10" s="107">
        <f t="shared" si="0"/>
        <v>0.11753191489361701</v>
      </c>
      <c r="F10" s="106">
        <v>73146</v>
      </c>
      <c r="G10" s="106">
        <v>80334</v>
      </c>
      <c r="H10" s="107">
        <f t="shared" si="1"/>
        <v>0.0982692149946682</v>
      </c>
    </row>
    <row r="11" spans="1:8" s="87" customFormat="1" ht="17.25">
      <c r="A11" s="76" t="s">
        <v>135</v>
      </c>
      <c r="B11" s="222" t="s">
        <v>136</v>
      </c>
      <c r="C11" s="106">
        <v>169</v>
      </c>
      <c r="D11" s="106">
        <v>213</v>
      </c>
      <c r="E11" s="107">
        <f t="shared" si="0"/>
        <v>0.2603550295857988</v>
      </c>
      <c r="F11" s="106">
        <v>539</v>
      </c>
      <c r="G11" s="106">
        <v>610</v>
      </c>
      <c r="H11" s="107">
        <f t="shared" si="1"/>
        <v>0.13172541743970315</v>
      </c>
    </row>
    <row r="12" spans="1:8" s="87" customFormat="1" ht="17.25">
      <c r="A12" s="76" t="s">
        <v>137</v>
      </c>
      <c r="B12" s="222" t="s">
        <v>137</v>
      </c>
      <c r="C12" s="106">
        <v>411</v>
      </c>
      <c r="D12" s="106">
        <v>378</v>
      </c>
      <c r="E12" s="107">
        <f t="shared" si="0"/>
        <v>-0.08029197080291971</v>
      </c>
      <c r="F12" s="106">
        <v>955</v>
      </c>
      <c r="G12" s="106">
        <v>1010</v>
      </c>
      <c r="H12" s="107">
        <f t="shared" si="1"/>
        <v>0.05759162303664921</v>
      </c>
    </row>
    <row r="13" spans="1:8" s="87" customFormat="1" ht="17.25">
      <c r="A13" s="76" t="s">
        <v>138</v>
      </c>
      <c r="B13" s="222" t="s">
        <v>139</v>
      </c>
      <c r="C13" s="106">
        <v>23</v>
      </c>
      <c r="D13" s="106">
        <v>16</v>
      </c>
      <c r="E13" s="107">
        <f t="shared" si="0"/>
        <v>-0.30434782608695654</v>
      </c>
      <c r="F13" s="106">
        <v>56</v>
      </c>
      <c r="G13" s="106">
        <v>53</v>
      </c>
      <c r="H13" s="107">
        <f t="shared" si="1"/>
        <v>-0.05357142857142857</v>
      </c>
    </row>
    <row r="14" spans="1:8" s="87" customFormat="1" ht="17.25">
      <c r="A14" s="76" t="s">
        <v>140</v>
      </c>
      <c r="B14" s="222" t="s">
        <v>141</v>
      </c>
      <c r="C14" s="106">
        <v>2920</v>
      </c>
      <c r="D14" s="106">
        <v>2944</v>
      </c>
      <c r="E14" s="107">
        <f t="shared" si="0"/>
        <v>0.00821917808219178</v>
      </c>
      <c r="F14" s="106">
        <v>9558</v>
      </c>
      <c r="G14" s="106">
        <v>10444</v>
      </c>
      <c r="H14" s="107">
        <f t="shared" si="1"/>
        <v>0.09269721699100231</v>
      </c>
    </row>
    <row r="15" spans="1:8" s="87" customFormat="1" ht="17.25">
      <c r="A15" s="76" t="s">
        <v>142</v>
      </c>
      <c r="B15" s="222" t="s">
        <v>142</v>
      </c>
      <c r="C15" s="106">
        <v>31554</v>
      </c>
      <c r="D15" s="106">
        <v>33474</v>
      </c>
      <c r="E15" s="107">
        <f t="shared" si="0"/>
        <v>0.06084806997528047</v>
      </c>
      <c r="F15" s="106">
        <v>96791</v>
      </c>
      <c r="G15" s="106">
        <v>102524</v>
      </c>
      <c r="H15" s="107">
        <f t="shared" si="1"/>
        <v>0.059230713599404905</v>
      </c>
    </row>
    <row r="16" spans="1:8" s="87" customFormat="1" ht="17.25">
      <c r="A16" s="76" t="s">
        <v>143</v>
      </c>
      <c r="B16" s="222" t="s">
        <v>143</v>
      </c>
      <c r="C16" s="106">
        <v>14751</v>
      </c>
      <c r="D16" s="106">
        <v>14631</v>
      </c>
      <c r="E16" s="107">
        <f t="shared" si="0"/>
        <v>-0.008135041692088672</v>
      </c>
      <c r="F16" s="106">
        <v>43780</v>
      </c>
      <c r="G16" s="106">
        <v>43420</v>
      </c>
      <c r="H16" s="107">
        <f t="shared" si="1"/>
        <v>-0.008222932846048425</v>
      </c>
    </row>
    <row r="17" spans="1:8" s="87" customFormat="1" ht="17.25">
      <c r="A17" s="76" t="s">
        <v>144</v>
      </c>
      <c r="B17" s="222" t="s">
        <v>144</v>
      </c>
      <c r="C17" s="106">
        <v>563</v>
      </c>
      <c r="D17" s="106">
        <v>626</v>
      </c>
      <c r="E17" s="107">
        <f t="shared" si="0"/>
        <v>0.11190053285968028</v>
      </c>
      <c r="F17" s="106">
        <v>1813</v>
      </c>
      <c r="G17" s="106">
        <v>1983</v>
      </c>
      <c r="H17" s="107">
        <f t="shared" si="1"/>
        <v>0.09376723662437948</v>
      </c>
    </row>
    <row r="18" spans="1:8" s="87" customFormat="1" ht="18" thickBot="1">
      <c r="A18" s="108" t="s">
        <v>103</v>
      </c>
      <c r="B18" s="223" t="s">
        <v>103</v>
      </c>
      <c r="C18" s="106">
        <v>3</v>
      </c>
      <c r="D18" s="106">
        <v>2</v>
      </c>
      <c r="E18" s="107">
        <f t="shared" si="0"/>
        <v>-0.3333333333333333</v>
      </c>
      <c r="F18" s="106">
        <v>9</v>
      </c>
      <c r="G18" s="106">
        <v>3</v>
      </c>
      <c r="H18" s="107">
        <f t="shared" si="1"/>
        <v>-0.6666666666666666</v>
      </c>
    </row>
    <row r="19" spans="1:8" s="87" customFormat="1" ht="18" thickTop="1">
      <c r="A19" s="109" t="s">
        <v>80</v>
      </c>
      <c r="B19" s="109"/>
      <c r="C19" s="110">
        <f>SUM(C5:C18)</f>
        <v>97551</v>
      </c>
      <c r="D19" s="110">
        <f>SUM(D5:D18)</f>
        <v>104231</v>
      </c>
      <c r="E19" s="111">
        <f>(D19-C19)/C19</f>
        <v>0.06847700177343133</v>
      </c>
      <c r="F19" s="110">
        <f>SUM(F5:F18)</f>
        <v>291139</v>
      </c>
      <c r="G19" s="110">
        <f>SUM(G5:G18)</f>
        <v>309344</v>
      </c>
      <c r="H19" s="111">
        <f>(G19-F19)/F19</f>
        <v>0.062530269046744</v>
      </c>
    </row>
    <row r="20" spans="1:8" s="87" customFormat="1" ht="17.25">
      <c r="A20" s="224" t="s">
        <v>145</v>
      </c>
      <c r="B20" s="224"/>
      <c r="C20" s="113"/>
      <c r="D20" s="113"/>
      <c r="E20" s="113"/>
      <c r="F20" s="113"/>
      <c r="G20" s="113"/>
      <c r="H20" s="114"/>
    </row>
    <row r="21" spans="1:8" s="87" customFormat="1" ht="17.25">
      <c r="A21" s="224" t="s">
        <v>146</v>
      </c>
      <c r="B21" s="224"/>
      <c r="C21" s="113"/>
      <c r="D21" s="113"/>
      <c r="E21" s="115"/>
      <c r="F21" s="113"/>
      <c r="G21" s="115"/>
      <c r="H21" s="115"/>
    </row>
    <row r="22" spans="1:7" s="87" customFormat="1" ht="17.25">
      <c r="A22" s="224" t="s">
        <v>147</v>
      </c>
      <c r="B22" s="224"/>
      <c r="C22" s="113"/>
      <c r="D22" s="113"/>
      <c r="E22" s="115"/>
      <c r="F22" s="113"/>
      <c r="G22" s="113"/>
    </row>
    <row r="23" spans="1:8" s="87" customFormat="1" ht="17.25">
      <c r="A23" s="112"/>
      <c r="B23" s="112"/>
      <c r="C23" s="113"/>
      <c r="D23" s="113"/>
      <c r="E23" s="115"/>
      <c r="F23" s="113"/>
      <c r="G23" s="113"/>
      <c r="H23" s="115"/>
    </row>
    <row r="24" spans="1:8" s="103" customFormat="1" ht="20.25">
      <c r="A24" s="253" t="s">
        <v>148</v>
      </c>
      <c r="B24" s="253"/>
      <c r="C24" s="253"/>
      <c r="D24" s="253"/>
      <c r="E24" s="253"/>
      <c r="F24" s="253"/>
      <c r="G24" s="253"/>
      <c r="H24" s="253"/>
    </row>
    <row r="25" spans="1:8" s="87" customFormat="1" ht="17.25">
      <c r="A25" s="240" t="s">
        <v>3</v>
      </c>
      <c r="B25" s="248" t="s">
        <v>124</v>
      </c>
      <c r="C25" s="240" t="s">
        <v>46</v>
      </c>
      <c r="D25" s="240"/>
      <c r="E25" s="240"/>
      <c r="F25" s="240"/>
      <c r="G25" s="240"/>
      <c r="H25" s="240"/>
    </row>
    <row r="26" spans="1:8" s="87" customFormat="1" ht="17.25">
      <c r="A26" s="240"/>
      <c r="B26" s="249"/>
      <c r="C26" s="240" t="s">
        <v>125</v>
      </c>
      <c r="D26" s="240"/>
      <c r="E26" s="240" t="s">
        <v>126</v>
      </c>
      <c r="F26" s="240"/>
      <c r="G26" s="240"/>
      <c r="H26" s="240"/>
    </row>
    <row r="27" spans="1:8" s="87" customFormat="1" ht="17.25">
      <c r="A27" s="240"/>
      <c r="B27" s="250"/>
      <c r="C27" s="105" t="s">
        <v>149</v>
      </c>
      <c r="D27" s="105" t="s">
        <v>150</v>
      </c>
      <c r="E27" s="105" t="s">
        <v>149</v>
      </c>
      <c r="F27" s="105" t="s">
        <v>5</v>
      </c>
      <c r="G27" s="105" t="s">
        <v>150</v>
      </c>
      <c r="H27" s="105" t="s">
        <v>5</v>
      </c>
    </row>
    <row r="28" spans="1:8" s="87" customFormat="1" ht="17.25">
      <c r="A28" s="76" t="s">
        <v>127</v>
      </c>
      <c r="B28" s="76" t="s">
        <v>128</v>
      </c>
      <c r="C28" s="116">
        <v>1862</v>
      </c>
      <c r="D28" s="116">
        <v>92</v>
      </c>
      <c r="E28" s="116">
        <v>1901</v>
      </c>
      <c r="F28" s="107">
        <f>(E28-C28)/C28</f>
        <v>0.020945220193340493</v>
      </c>
      <c r="G28" s="116">
        <v>69</v>
      </c>
      <c r="H28" s="107">
        <f>(G28-D28)/D28</f>
        <v>-0.25</v>
      </c>
    </row>
    <row r="29" spans="1:8" s="87" customFormat="1" ht="17.25">
      <c r="A29" s="76" t="s">
        <v>129</v>
      </c>
      <c r="B29" s="76" t="s">
        <v>129</v>
      </c>
      <c r="C29" s="116">
        <v>290</v>
      </c>
      <c r="D29" s="116">
        <v>13</v>
      </c>
      <c r="E29" s="116">
        <v>266</v>
      </c>
      <c r="F29" s="107">
        <f>(E29-C29)/C29</f>
        <v>-0.08275862068965517</v>
      </c>
      <c r="G29" s="116">
        <v>45</v>
      </c>
      <c r="H29" s="107">
        <f>(G29-D29)/D29</f>
        <v>2.4615384615384617</v>
      </c>
    </row>
    <row r="30" spans="1:8" s="87" customFormat="1" ht="17.25">
      <c r="A30" s="76" t="s">
        <v>130</v>
      </c>
      <c r="B30" s="76" t="s">
        <v>151</v>
      </c>
      <c r="C30" s="116">
        <v>77</v>
      </c>
      <c r="D30" s="116">
        <v>47</v>
      </c>
      <c r="E30" s="116">
        <v>120</v>
      </c>
      <c r="F30" s="107">
        <f aca="true" t="shared" si="2" ref="F30:F40">(E30-C30)/C30</f>
        <v>0.5584415584415584</v>
      </c>
      <c r="G30" s="116">
        <v>69</v>
      </c>
      <c r="H30" s="107">
        <f aca="true" t="shared" si="3" ref="H30:H40">(G30-D30)/D30</f>
        <v>0.46808510638297873</v>
      </c>
    </row>
    <row r="31" spans="1:8" s="87" customFormat="1" ht="17.25">
      <c r="A31" s="76" t="s">
        <v>132</v>
      </c>
      <c r="B31" s="76" t="s">
        <v>132</v>
      </c>
      <c r="C31" s="116">
        <v>10806</v>
      </c>
      <c r="D31" s="116">
        <v>3555</v>
      </c>
      <c r="E31" s="116">
        <v>12800</v>
      </c>
      <c r="F31" s="107">
        <f t="shared" si="2"/>
        <v>0.18452711456598186</v>
      </c>
      <c r="G31" s="116">
        <v>4114</v>
      </c>
      <c r="H31" s="107">
        <f t="shared" si="3"/>
        <v>0.15724331926863572</v>
      </c>
    </row>
    <row r="32" spans="1:8" s="87" customFormat="1" ht="17.25">
      <c r="A32" s="76" t="s">
        <v>133</v>
      </c>
      <c r="B32" s="76" t="s">
        <v>133</v>
      </c>
      <c r="C32" s="116">
        <v>2537</v>
      </c>
      <c r="D32" s="116">
        <v>4378</v>
      </c>
      <c r="E32" s="116">
        <v>2500</v>
      </c>
      <c r="F32" s="107">
        <f t="shared" si="2"/>
        <v>-0.014584154513204573</v>
      </c>
      <c r="G32" s="116">
        <v>3801</v>
      </c>
      <c r="H32" s="107">
        <f t="shared" si="3"/>
        <v>-0.1317953403380539</v>
      </c>
    </row>
    <row r="33" spans="1:8" s="87" customFormat="1" ht="17.25">
      <c r="A33" s="76" t="s">
        <v>134</v>
      </c>
      <c r="B33" s="76" t="s">
        <v>134</v>
      </c>
      <c r="C33" s="116">
        <v>9225</v>
      </c>
      <c r="D33" s="116">
        <v>14275</v>
      </c>
      <c r="E33" s="116">
        <v>9974</v>
      </c>
      <c r="F33" s="107">
        <v>0.056964923527795586</v>
      </c>
      <c r="G33" s="116">
        <v>16288</v>
      </c>
      <c r="H33" s="107">
        <v>0.02660571085962677</v>
      </c>
    </row>
    <row r="34" spans="1:8" s="87" customFormat="1" ht="17.25">
      <c r="A34" s="76" t="s">
        <v>135</v>
      </c>
      <c r="B34" s="76" t="s">
        <v>136</v>
      </c>
      <c r="C34" s="116">
        <v>122</v>
      </c>
      <c r="D34" s="116">
        <v>47</v>
      </c>
      <c r="E34" s="116">
        <v>183</v>
      </c>
      <c r="F34" s="107">
        <f t="shared" si="2"/>
        <v>0.5</v>
      </c>
      <c r="G34" s="116">
        <v>30</v>
      </c>
      <c r="H34" s="107">
        <f t="shared" si="3"/>
        <v>-0.3617021276595745</v>
      </c>
    </row>
    <row r="35" spans="1:8" s="87" customFormat="1" ht="17.25">
      <c r="A35" s="76" t="s">
        <v>137</v>
      </c>
      <c r="B35" s="76" t="s">
        <v>137</v>
      </c>
      <c r="C35" s="116">
        <v>48</v>
      </c>
      <c r="D35" s="116">
        <v>363</v>
      </c>
      <c r="E35" s="116">
        <v>51</v>
      </c>
      <c r="F35" s="107">
        <f t="shared" si="2"/>
        <v>0.0625</v>
      </c>
      <c r="G35" s="116">
        <v>327</v>
      </c>
      <c r="H35" s="107">
        <f t="shared" si="3"/>
        <v>-0.09917355371900827</v>
      </c>
    </row>
    <row r="36" spans="1:8" s="87" customFormat="1" ht="17.25">
      <c r="A36" s="76" t="s">
        <v>138</v>
      </c>
      <c r="B36" s="76" t="s">
        <v>139</v>
      </c>
      <c r="C36" s="116">
        <v>9</v>
      </c>
      <c r="D36" s="116">
        <v>14</v>
      </c>
      <c r="E36" s="116">
        <v>9</v>
      </c>
      <c r="F36" s="107">
        <f t="shared" si="2"/>
        <v>0</v>
      </c>
      <c r="G36" s="116">
        <v>7</v>
      </c>
      <c r="H36" s="107">
        <f t="shared" si="3"/>
        <v>-0.5</v>
      </c>
    </row>
    <row r="37" spans="1:8" s="87" customFormat="1" ht="17.25">
      <c r="A37" s="76" t="s">
        <v>152</v>
      </c>
      <c r="B37" s="76" t="s">
        <v>141</v>
      </c>
      <c r="C37" s="116">
        <v>2719</v>
      </c>
      <c r="D37" s="116">
        <v>201</v>
      </c>
      <c r="E37" s="116">
        <v>2833</v>
      </c>
      <c r="F37" s="107">
        <f t="shared" si="2"/>
        <v>0.0419271791099669</v>
      </c>
      <c r="G37" s="116">
        <v>111</v>
      </c>
      <c r="H37" s="107">
        <f t="shared" si="3"/>
        <v>-0.44776119402985076</v>
      </c>
    </row>
    <row r="38" spans="1:8" s="87" customFormat="1" ht="17.25">
      <c r="A38" s="76" t="s">
        <v>142</v>
      </c>
      <c r="B38" s="76" t="s">
        <v>142</v>
      </c>
      <c r="C38" s="116">
        <v>10751</v>
      </c>
      <c r="D38" s="116">
        <v>20803</v>
      </c>
      <c r="E38" s="116">
        <v>10555</v>
      </c>
      <c r="F38" s="107">
        <f t="shared" si="2"/>
        <v>-0.018230862245372525</v>
      </c>
      <c r="G38" s="116">
        <v>22919</v>
      </c>
      <c r="H38" s="107">
        <f t="shared" si="3"/>
        <v>0.10171609863961928</v>
      </c>
    </row>
    <row r="39" spans="1:8" s="87" customFormat="1" ht="17.25">
      <c r="A39" s="76" t="s">
        <v>143</v>
      </c>
      <c r="B39" s="76" t="s">
        <v>143</v>
      </c>
      <c r="C39" s="116">
        <v>11128</v>
      </c>
      <c r="D39" s="116">
        <v>3623</v>
      </c>
      <c r="E39" s="116">
        <v>10885</v>
      </c>
      <c r="F39" s="107">
        <f t="shared" si="2"/>
        <v>-0.021836808051761324</v>
      </c>
      <c r="G39" s="116">
        <v>3746</v>
      </c>
      <c r="H39" s="107">
        <f t="shared" si="3"/>
        <v>0.03394976538780017</v>
      </c>
    </row>
    <row r="40" spans="1:8" s="87" customFormat="1" ht="17.25">
      <c r="A40" s="76" t="s">
        <v>144</v>
      </c>
      <c r="B40" s="76" t="s">
        <v>144</v>
      </c>
      <c r="C40" s="116">
        <v>256</v>
      </c>
      <c r="D40" s="116">
        <v>307</v>
      </c>
      <c r="E40" s="116">
        <v>303</v>
      </c>
      <c r="F40" s="107">
        <f t="shared" si="2"/>
        <v>0.18359375</v>
      </c>
      <c r="G40" s="116">
        <v>323</v>
      </c>
      <c r="H40" s="107">
        <f t="shared" si="3"/>
        <v>0.05211726384364821</v>
      </c>
    </row>
    <row r="41" spans="1:8" s="87" customFormat="1" ht="18" thickBot="1">
      <c r="A41" s="108" t="s">
        <v>103</v>
      </c>
      <c r="B41" s="108" t="s">
        <v>153</v>
      </c>
      <c r="C41" s="117">
        <v>1</v>
      </c>
      <c r="D41" s="117">
        <v>2</v>
      </c>
      <c r="E41" s="117">
        <v>1</v>
      </c>
      <c r="F41" s="118"/>
      <c r="G41" s="117">
        <v>1</v>
      </c>
      <c r="H41" s="118"/>
    </row>
    <row r="42" spans="1:8" s="87" customFormat="1" ht="18" thickTop="1">
      <c r="A42" s="109" t="s">
        <v>80</v>
      </c>
      <c r="B42" s="109"/>
      <c r="C42" s="119">
        <f>SUM(C28:C41)</f>
        <v>49831</v>
      </c>
      <c r="D42" s="119">
        <f>SUM(D28:D41)</f>
        <v>47720</v>
      </c>
      <c r="E42" s="119">
        <f>SUM(E28:E41)</f>
        <v>52381</v>
      </c>
      <c r="F42" s="111">
        <f>(E42-C42)/C42</f>
        <v>0.05117296462041701</v>
      </c>
      <c r="G42" s="119">
        <f>SUM(G28:G41)</f>
        <v>51850</v>
      </c>
      <c r="H42" s="111">
        <f>(G42-D42)/D42</f>
        <v>0.08654652137468567</v>
      </c>
    </row>
    <row r="43" spans="1:8" ht="16.5">
      <c r="A43" s="224" t="s">
        <v>145</v>
      </c>
      <c r="B43" s="224"/>
      <c r="C43" s="120"/>
      <c r="D43" s="120"/>
      <c r="E43" s="120"/>
      <c r="F43" s="115"/>
      <c r="G43" s="121"/>
      <c r="H43" s="115"/>
    </row>
    <row r="44" spans="1:8" ht="16.5">
      <c r="A44" s="224" t="s">
        <v>146</v>
      </c>
      <c r="B44" s="224"/>
      <c r="C44" s="120"/>
      <c r="D44" s="120"/>
      <c r="E44" s="120"/>
      <c r="F44" s="115"/>
      <c r="G44" s="121"/>
      <c r="H44" s="115"/>
    </row>
    <row r="45" spans="1:8" s="87" customFormat="1" ht="17.25">
      <c r="A45" s="224" t="s">
        <v>147</v>
      </c>
      <c r="B45" s="224"/>
      <c r="C45" s="113"/>
      <c r="D45" s="113"/>
      <c r="E45" s="115"/>
      <c r="F45" s="113"/>
      <c r="G45" s="113"/>
      <c r="H45" s="115"/>
    </row>
  </sheetData>
  <sheetProtection/>
  <mergeCells count="11">
    <mergeCell ref="A24:H24"/>
    <mergeCell ref="A25:A27"/>
    <mergeCell ref="B25:B27"/>
    <mergeCell ref="C25:H25"/>
    <mergeCell ref="C26:D26"/>
    <mergeCell ref="E26:H26"/>
    <mergeCell ref="A1:H1"/>
    <mergeCell ref="A3:A4"/>
    <mergeCell ref="B3:B4"/>
    <mergeCell ref="C3:E3"/>
    <mergeCell ref="F3:H3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43"/>
  <sheetViews>
    <sheetView view="pageBreakPreview" zoomScaleSheetLayoutView="100" zoomScalePageLayoutView="0" workbookViewId="0" topLeftCell="A1">
      <selection activeCell="A31" sqref="A31:I31"/>
    </sheetView>
  </sheetViews>
  <sheetFormatPr defaultColWidth="8.88671875" defaultRowHeight="13.5"/>
  <cols>
    <col min="1" max="1" width="7.5546875" style="87" customWidth="1"/>
    <col min="2" max="2" width="18.10546875" style="87" customWidth="1"/>
    <col min="3" max="3" width="8.3359375" style="87" customWidth="1"/>
    <col min="4" max="4" width="8.21484375" style="87" customWidth="1"/>
    <col min="5" max="5" width="9.6640625" style="87" customWidth="1"/>
    <col min="6" max="6" width="18.10546875" style="87" customWidth="1"/>
    <col min="7" max="8" width="8.88671875" style="87" customWidth="1"/>
    <col min="9" max="9" width="10.3359375" style="87" customWidth="1"/>
    <col min="10" max="16384" width="8.88671875" style="87" customWidth="1"/>
  </cols>
  <sheetData>
    <row r="1" spans="1:9" s="122" customFormat="1" ht="26.25">
      <c r="A1" s="260" t="s">
        <v>154</v>
      </c>
      <c r="B1" s="261"/>
      <c r="C1" s="261"/>
      <c r="D1" s="261"/>
      <c r="E1" s="261"/>
      <c r="F1" s="261"/>
      <c r="G1" s="261"/>
      <c r="H1" s="261"/>
      <c r="I1" s="261"/>
    </row>
    <row r="2" spans="1:9" s="103" customFormat="1" ht="20.25">
      <c r="A2" s="262" t="s">
        <v>155</v>
      </c>
      <c r="B2" s="263"/>
      <c r="C2" s="263"/>
      <c r="D2" s="263"/>
      <c r="E2" s="263"/>
      <c r="F2" s="263"/>
      <c r="G2" s="263"/>
      <c r="H2" s="263"/>
      <c r="I2" s="263"/>
    </row>
    <row r="3" spans="1:9" s="103" customFormat="1" ht="21" thickBot="1">
      <c r="A3" s="264" t="s">
        <v>156</v>
      </c>
      <c r="B3" s="264"/>
      <c r="C3" s="264"/>
      <c r="D3" s="264"/>
      <c r="E3" s="264"/>
      <c r="F3" s="264"/>
      <c r="G3" s="264"/>
      <c r="H3" s="264"/>
      <c r="I3" s="264"/>
    </row>
    <row r="4" spans="1:9" ht="17.25">
      <c r="A4" s="256" t="s">
        <v>157</v>
      </c>
      <c r="B4" s="258" t="s">
        <v>158</v>
      </c>
      <c r="C4" s="258" t="s">
        <v>46</v>
      </c>
      <c r="D4" s="258"/>
      <c r="E4" s="258"/>
      <c r="F4" s="258" t="s">
        <v>158</v>
      </c>
      <c r="G4" s="258" t="s">
        <v>4</v>
      </c>
      <c r="H4" s="258"/>
      <c r="I4" s="259"/>
    </row>
    <row r="5" spans="1:9" ht="17.25">
      <c r="A5" s="257"/>
      <c r="B5" s="240"/>
      <c r="C5" s="105" t="s">
        <v>84</v>
      </c>
      <c r="D5" s="105" t="s">
        <v>85</v>
      </c>
      <c r="E5" s="105" t="s">
        <v>5</v>
      </c>
      <c r="F5" s="240"/>
      <c r="G5" s="105" t="s">
        <v>84</v>
      </c>
      <c r="H5" s="105" t="s">
        <v>85</v>
      </c>
      <c r="I5" s="123" t="s">
        <v>5</v>
      </c>
    </row>
    <row r="6" spans="1:9" ht="17.25">
      <c r="A6" s="124">
        <v>1</v>
      </c>
      <c r="B6" s="125" t="s">
        <v>159</v>
      </c>
      <c r="C6" s="126">
        <v>1669</v>
      </c>
      <c r="D6" s="126">
        <v>2028</v>
      </c>
      <c r="E6" s="107">
        <f aca="true" t="shared" si="0" ref="E6:E15">(D6-C6)/C6</f>
        <v>0.21509886159376873</v>
      </c>
      <c r="F6" s="125" t="s">
        <v>159</v>
      </c>
      <c r="G6" s="126">
        <v>4757</v>
      </c>
      <c r="H6" s="126">
        <v>5702</v>
      </c>
      <c r="I6" s="127">
        <f aca="true" t="shared" si="1" ref="I6:I15">(H6-G6)/G6</f>
        <v>0.19865461425268027</v>
      </c>
    </row>
    <row r="7" spans="1:9" ht="17.25">
      <c r="A7" s="76">
        <f>IF(H6=H7,A6,A6+1)</f>
        <v>2</v>
      </c>
      <c r="B7" s="125" t="s">
        <v>160</v>
      </c>
      <c r="C7" s="126">
        <v>440</v>
      </c>
      <c r="D7" s="126">
        <v>1103</v>
      </c>
      <c r="E7" s="107">
        <f t="shared" si="0"/>
        <v>1.5068181818181818</v>
      </c>
      <c r="F7" s="125" t="s">
        <v>160</v>
      </c>
      <c r="G7" s="126">
        <v>1551</v>
      </c>
      <c r="H7" s="126">
        <v>2264</v>
      </c>
      <c r="I7" s="127">
        <f t="shared" si="1"/>
        <v>0.45970341715022567</v>
      </c>
    </row>
    <row r="8" spans="1:9" ht="17.25">
      <c r="A8" s="76">
        <f aca="true" t="shared" si="2" ref="A8:A15">IF(H7=H8,A7,A7+1)</f>
        <v>3</v>
      </c>
      <c r="B8" s="125" t="s">
        <v>161</v>
      </c>
      <c r="C8" s="126">
        <v>640</v>
      </c>
      <c r="D8" s="126">
        <v>739</v>
      </c>
      <c r="E8" s="107">
        <f t="shared" si="0"/>
        <v>0.1546875</v>
      </c>
      <c r="F8" s="125" t="s">
        <v>161</v>
      </c>
      <c r="G8" s="126">
        <v>1891</v>
      </c>
      <c r="H8" s="126">
        <v>2182</v>
      </c>
      <c r="I8" s="127">
        <f t="shared" si="1"/>
        <v>0.15388683236382866</v>
      </c>
    </row>
    <row r="9" spans="1:9" ht="17.25">
      <c r="A9" s="76">
        <f t="shared" si="2"/>
        <v>4</v>
      </c>
      <c r="B9" s="125" t="s">
        <v>162</v>
      </c>
      <c r="C9" s="126">
        <v>861</v>
      </c>
      <c r="D9" s="128">
        <v>834</v>
      </c>
      <c r="E9" s="107">
        <f t="shared" si="0"/>
        <v>-0.0313588850174216</v>
      </c>
      <c r="F9" s="125" t="s">
        <v>162</v>
      </c>
      <c r="G9" s="126">
        <v>1814</v>
      </c>
      <c r="H9" s="128">
        <v>2055</v>
      </c>
      <c r="I9" s="127">
        <f t="shared" si="1"/>
        <v>0.1328555678059537</v>
      </c>
    </row>
    <row r="10" spans="1:9" ht="17.25">
      <c r="A10" s="76">
        <f t="shared" si="2"/>
        <v>5</v>
      </c>
      <c r="B10" s="125" t="s">
        <v>163</v>
      </c>
      <c r="C10" s="126">
        <v>482</v>
      </c>
      <c r="D10" s="126">
        <v>820</v>
      </c>
      <c r="E10" s="107">
        <f t="shared" si="0"/>
        <v>0.7012448132780082</v>
      </c>
      <c r="F10" s="125" t="s">
        <v>163</v>
      </c>
      <c r="G10" s="126">
        <v>1127</v>
      </c>
      <c r="H10" s="126">
        <v>2043</v>
      </c>
      <c r="I10" s="127">
        <f t="shared" si="1"/>
        <v>0.8127772848269743</v>
      </c>
    </row>
    <row r="11" spans="1:9" ht="17.25">
      <c r="A11" s="76">
        <f t="shared" si="2"/>
        <v>6</v>
      </c>
      <c r="B11" s="125" t="s">
        <v>164</v>
      </c>
      <c r="C11" s="128">
        <v>537</v>
      </c>
      <c r="D11" s="128">
        <v>527</v>
      </c>
      <c r="E11" s="107">
        <f t="shared" si="0"/>
        <v>-0.0186219739292365</v>
      </c>
      <c r="F11" s="125" t="s">
        <v>164</v>
      </c>
      <c r="G11" s="128">
        <v>1504</v>
      </c>
      <c r="H11" s="128">
        <v>1506</v>
      </c>
      <c r="I11" s="127">
        <f t="shared" si="1"/>
        <v>0.0013297872340425532</v>
      </c>
    </row>
    <row r="12" spans="1:9" ht="17.25">
      <c r="A12" s="76">
        <f t="shared" si="2"/>
        <v>7</v>
      </c>
      <c r="B12" s="125" t="s">
        <v>165</v>
      </c>
      <c r="C12" s="126">
        <v>509</v>
      </c>
      <c r="D12" s="126">
        <v>511</v>
      </c>
      <c r="E12" s="107">
        <f t="shared" si="0"/>
        <v>0.003929273084479371</v>
      </c>
      <c r="F12" s="125" t="s">
        <v>165</v>
      </c>
      <c r="G12" s="126">
        <v>1077</v>
      </c>
      <c r="H12" s="126">
        <v>1205</v>
      </c>
      <c r="I12" s="127">
        <f t="shared" si="1"/>
        <v>0.11884865366759517</v>
      </c>
    </row>
    <row r="13" spans="1:9" ht="17.25">
      <c r="A13" s="76">
        <f t="shared" si="2"/>
        <v>8</v>
      </c>
      <c r="B13" s="125" t="s">
        <v>166</v>
      </c>
      <c r="C13" s="128">
        <v>506</v>
      </c>
      <c r="D13" s="128">
        <v>613</v>
      </c>
      <c r="E13" s="107">
        <f t="shared" si="0"/>
        <v>0.21146245059288538</v>
      </c>
      <c r="F13" s="125" t="s">
        <v>166</v>
      </c>
      <c r="G13" s="128">
        <v>963</v>
      </c>
      <c r="H13" s="128">
        <v>1196</v>
      </c>
      <c r="I13" s="127">
        <f t="shared" si="1"/>
        <v>0.24195223260643822</v>
      </c>
    </row>
    <row r="14" spans="1:9" ht="17.25">
      <c r="A14" s="76">
        <f t="shared" si="2"/>
        <v>9</v>
      </c>
      <c r="B14" s="125" t="s">
        <v>167</v>
      </c>
      <c r="C14" s="128">
        <v>439</v>
      </c>
      <c r="D14" s="128">
        <v>481</v>
      </c>
      <c r="E14" s="107">
        <f t="shared" si="0"/>
        <v>0.09567198177676538</v>
      </c>
      <c r="F14" s="125" t="s">
        <v>167</v>
      </c>
      <c r="G14" s="128">
        <v>1175</v>
      </c>
      <c r="H14" s="128">
        <v>1111</v>
      </c>
      <c r="I14" s="127">
        <f t="shared" si="1"/>
        <v>-0.05446808510638298</v>
      </c>
    </row>
    <row r="15" spans="1:9" ht="18" thickBot="1">
      <c r="A15" s="76">
        <f t="shared" si="2"/>
        <v>10</v>
      </c>
      <c r="B15" s="129" t="s">
        <v>168</v>
      </c>
      <c r="C15" s="130">
        <v>373</v>
      </c>
      <c r="D15" s="130">
        <v>435</v>
      </c>
      <c r="E15" s="131">
        <f t="shared" si="0"/>
        <v>0.16621983914209115</v>
      </c>
      <c r="F15" s="129" t="s">
        <v>168</v>
      </c>
      <c r="G15" s="130">
        <v>835</v>
      </c>
      <c r="H15" s="130">
        <v>1093</v>
      </c>
      <c r="I15" s="132">
        <f t="shared" si="1"/>
        <v>0.3089820359281437</v>
      </c>
    </row>
    <row r="16" spans="1:9" ht="17.25">
      <c r="A16" s="75"/>
      <c r="B16" s="75"/>
      <c r="C16" s="75"/>
      <c r="D16" s="75"/>
      <c r="E16" s="75"/>
      <c r="F16" s="75"/>
      <c r="G16" s="75"/>
      <c r="H16" s="75"/>
      <c r="I16" s="75"/>
    </row>
    <row r="17" spans="1:9" ht="18" thickBot="1">
      <c r="A17" s="254" t="s">
        <v>169</v>
      </c>
      <c r="B17" s="255"/>
      <c r="C17" s="255"/>
      <c r="D17" s="255"/>
      <c r="E17" s="255"/>
      <c r="F17" s="255"/>
      <c r="G17" s="255"/>
      <c r="H17" s="255"/>
      <c r="I17" s="255"/>
    </row>
    <row r="18" spans="1:9" ht="17.25">
      <c r="A18" s="256" t="s">
        <v>157</v>
      </c>
      <c r="B18" s="258" t="s">
        <v>158</v>
      </c>
      <c r="C18" s="258" t="s">
        <v>46</v>
      </c>
      <c r="D18" s="258"/>
      <c r="E18" s="258"/>
      <c r="F18" s="258" t="s">
        <v>158</v>
      </c>
      <c r="G18" s="258" t="s">
        <v>4</v>
      </c>
      <c r="H18" s="258"/>
      <c r="I18" s="259"/>
    </row>
    <row r="19" spans="1:9" ht="17.25">
      <c r="A19" s="257"/>
      <c r="B19" s="240"/>
      <c r="C19" s="105" t="s">
        <v>84</v>
      </c>
      <c r="D19" s="105" t="s">
        <v>85</v>
      </c>
      <c r="E19" s="105" t="s">
        <v>5</v>
      </c>
      <c r="F19" s="240"/>
      <c r="G19" s="105" t="s">
        <v>84</v>
      </c>
      <c r="H19" s="105" t="s">
        <v>85</v>
      </c>
      <c r="I19" s="123" t="s">
        <v>5</v>
      </c>
    </row>
    <row r="20" spans="1:9" ht="17.25">
      <c r="A20" s="124">
        <v>1</v>
      </c>
      <c r="B20" s="133" t="s">
        <v>170</v>
      </c>
      <c r="C20" s="128">
        <v>297</v>
      </c>
      <c r="D20" s="128">
        <v>1822</v>
      </c>
      <c r="E20" s="107">
        <f aca="true" t="shared" si="3" ref="E20:E28">(D20-C20)/C20</f>
        <v>5.134680134680135</v>
      </c>
      <c r="F20" s="133" t="s">
        <v>170</v>
      </c>
      <c r="G20" s="128">
        <v>2073</v>
      </c>
      <c r="H20" s="128">
        <v>4077</v>
      </c>
      <c r="I20" s="107">
        <f>(H20-G20)/G20</f>
        <v>0.9667149059334298</v>
      </c>
    </row>
    <row r="21" spans="1:9" ht="17.25">
      <c r="A21" s="76">
        <f>IF(H20=H21,A20,A20+1)</f>
        <v>2</v>
      </c>
      <c r="B21" s="125" t="s">
        <v>171</v>
      </c>
      <c r="C21" s="128">
        <v>265</v>
      </c>
      <c r="D21" s="128">
        <v>615</v>
      </c>
      <c r="E21" s="107">
        <f t="shared" si="3"/>
        <v>1.320754716981132</v>
      </c>
      <c r="F21" s="125" t="s">
        <v>171</v>
      </c>
      <c r="G21" s="128">
        <v>1254</v>
      </c>
      <c r="H21" s="128">
        <v>1438</v>
      </c>
      <c r="I21" s="127">
        <f aca="true" t="shared" si="4" ref="I21:I29">(H21-G21)/G21</f>
        <v>0.1467304625199362</v>
      </c>
    </row>
    <row r="22" spans="1:9" ht="17.25">
      <c r="A22" s="76">
        <f aca="true" t="shared" si="5" ref="A22:A29">IF(H21=H22,A21,A21+1)</f>
        <v>3</v>
      </c>
      <c r="B22" s="125" t="s">
        <v>172</v>
      </c>
      <c r="C22" s="128">
        <v>336</v>
      </c>
      <c r="D22" s="128">
        <v>344</v>
      </c>
      <c r="E22" s="107">
        <f t="shared" si="3"/>
        <v>0.023809523809523808</v>
      </c>
      <c r="F22" s="125" t="s">
        <v>172</v>
      </c>
      <c r="G22" s="128">
        <v>901</v>
      </c>
      <c r="H22" s="128">
        <v>1174</v>
      </c>
      <c r="I22" s="127">
        <f t="shared" si="4"/>
        <v>0.3029966703662597</v>
      </c>
    </row>
    <row r="23" spans="1:9" ht="17.25">
      <c r="A23" s="76">
        <f t="shared" si="5"/>
        <v>4</v>
      </c>
      <c r="B23" s="125" t="s">
        <v>173</v>
      </c>
      <c r="C23" s="128">
        <v>22</v>
      </c>
      <c r="D23" s="128">
        <v>21</v>
      </c>
      <c r="E23" s="107">
        <f t="shared" si="3"/>
        <v>-0.045454545454545456</v>
      </c>
      <c r="F23" s="125" t="s">
        <v>173</v>
      </c>
      <c r="G23" s="128">
        <v>96</v>
      </c>
      <c r="H23" s="128">
        <v>432</v>
      </c>
      <c r="I23" s="127">
        <f t="shared" si="4"/>
        <v>3.5</v>
      </c>
    </row>
    <row r="24" spans="1:9" ht="17.25">
      <c r="A24" s="76">
        <f t="shared" si="5"/>
        <v>5</v>
      </c>
      <c r="B24" s="125" t="s">
        <v>174</v>
      </c>
      <c r="C24" s="128">
        <v>94</v>
      </c>
      <c r="D24" s="128">
        <v>161</v>
      </c>
      <c r="E24" s="107">
        <f t="shared" si="3"/>
        <v>0.7127659574468085</v>
      </c>
      <c r="F24" s="125" t="s">
        <v>174</v>
      </c>
      <c r="G24" s="128">
        <v>173</v>
      </c>
      <c r="H24" s="128">
        <v>397</v>
      </c>
      <c r="I24" s="127">
        <f t="shared" si="4"/>
        <v>1.2947976878612717</v>
      </c>
    </row>
    <row r="25" spans="1:9" ht="17.25">
      <c r="A25" s="76">
        <f t="shared" si="5"/>
        <v>6</v>
      </c>
      <c r="B25" s="125" t="s">
        <v>161</v>
      </c>
      <c r="C25" s="128">
        <v>51</v>
      </c>
      <c r="D25" s="128">
        <v>196</v>
      </c>
      <c r="E25" s="107">
        <f t="shared" si="3"/>
        <v>2.843137254901961</v>
      </c>
      <c r="F25" s="125" t="s">
        <v>161</v>
      </c>
      <c r="G25" s="128">
        <v>176</v>
      </c>
      <c r="H25" s="128">
        <v>365</v>
      </c>
      <c r="I25" s="127">
        <f t="shared" si="4"/>
        <v>1.0738636363636365</v>
      </c>
    </row>
    <row r="26" spans="1:9" ht="17.25">
      <c r="A26" s="76">
        <f t="shared" si="5"/>
        <v>7</v>
      </c>
      <c r="B26" s="125" t="s">
        <v>175</v>
      </c>
      <c r="C26" s="128">
        <v>43</v>
      </c>
      <c r="D26" s="128">
        <v>67</v>
      </c>
      <c r="E26" s="107">
        <f t="shared" si="3"/>
        <v>0.5581395348837209</v>
      </c>
      <c r="F26" s="125" t="s">
        <v>175</v>
      </c>
      <c r="G26" s="128">
        <v>105</v>
      </c>
      <c r="H26" s="128">
        <v>348</v>
      </c>
      <c r="I26" s="127">
        <f t="shared" si="4"/>
        <v>2.3142857142857145</v>
      </c>
    </row>
    <row r="27" spans="1:9" ht="17.25">
      <c r="A27" s="76">
        <f t="shared" si="5"/>
        <v>8</v>
      </c>
      <c r="B27" s="125" t="s">
        <v>176</v>
      </c>
      <c r="C27" s="128">
        <v>729</v>
      </c>
      <c r="D27" s="128">
        <v>26</v>
      </c>
      <c r="E27" s="107">
        <f t="shared" si="3"/>
        <v>-0.9643347050754458</v>
      </c>
      <c r="F27" s="125" t="s">
        <v>176</v>
      </c>
      <c r="G27" s="128">
        <v>749</v>
      </c>
      <c r="H27" s="128">
        <v>334</v>
      </c>
      <c r="I27" s="127">
        <f t="shared" si="4"/>
        <v>-0.5540720961281709</v>
      </c>
    </row>
    <row r="28" spans="1:9" ht="17.25">
      <c r="A28" s="76">
        <f t="shared" si="5"/>
        <v>9</v>
      </c>
      <c r="B28" s="125" t="s">
        <v>177</v>
      </c>
      <c r="C28" s="128">
        <v>10</v>
      </c>
      <c r="D28" s="128">
        <v>28</v>
      </c>
      <c r="E28" s="107">
        <f t="shared" si="3"/>
        <v>1.8</v>
      </c>
      <c r="F28" s="125" t="s">
        <v>177</v>
      </c>
      <c r="G28" s="128">
        <v>46</v>
      </c>
      <c r="H28" s="128">
        <v>268</v>
      </c>
      <c r="I28" s="127">
        <f t="shared" si="4"/>
        <v>4.826086956521739</v>
      </c>
    </row>
    <row r="29" spans="1:9" ht="18" thickBot="1">
      <c r="A29" s="76">
        <f t="shared" si="5"/>
        <v>10</v>
      </c>
      <c r="B29" s="129" t="s">
        <v>178</v>
      </c>
      <c r="C29" s="130">
        <v>75</v>
      </c>
      <c r="D29" s="130">
        <v>112</v>
      </c>
      <c r="E29" s="131">
        <f>(D29-C29)/C29</f>
        <v>0.49333333333333335</v>
      </c>
      <c r="F29" s="129" t="s">
        <v>178</v>
      </c>
      <c r="G29" s="130">
        <v>130</v>
      </c>
      <c r="H29" s="130">
        <v>260</v>
      </c>
      <c r="I29" s="132">
        <f t="shared" si="4"/>
        <v>1</v>
      </c>
    </row>
    <row r="30" spans="1:9" ht="17.25">
      <c r="A30" s="75"/>
      <c r="B30" s="75"/>
      <c r="C30" s="75"/>
      <c r="D30" s="75"/>
      <c r="E30" s="75"/>
      <c r="F30" s="75"/>
      <c r="G30" s="75"/>
      <c r="H30" s="75"/>
      <c r="I30" s="75"/>
    </row>
    <row r="31" spans="1:9" s="103" customFormat="1" ht="21" thickBot="1">
      <c r="A31" s="254" t="s">
        <v>286</v>
      </c>
      <c r="B31" s="255"/>
      <c r="C31" s="255"/>
      <c r="D31" s="255"/>
      <c r="E31" s="255"/>
      <c r="F31" s="255"/>
      <c r="G31" s="255"/>
      <c r="H31" s="255"/>
      <c r="I31" s="255"/>
    </row>
    <row r="32" spans="1:9" ht="17.25">
      <c r="A32" s="256" t="s">
        <v>157</v>
      </c>
      <c r="B32" s="258" t="s">
        <v>158</v>
      </c>
      <c r="C32" s="258" t="s">
        <v>46</v>
      </c>
      <c r="D32" s="258"/>
      <c r="E32" s="258"/>
      <c r="F32" s="258" t="s">
        <v>158</v>
      </c>
      <c r="G32" s="258" t="s">
        <v>4</v>
      </c>
      <c r="H32" s="258"/>
      <c r="I32" s="259"/>
    </row>
    <row r="33" spans="1:9" ht="17.25">
      <c r="A33" s="257"/>
      <c r="B33" s="240"/>
      <c r="C33" s="105" t="s">
        <v>84</v>
      </c>
      <c r="D33" s="105" t="s">
        <v>85</v>
      </c>
      <c r="E33" s="105" t="s">
        <v>5</v>
      </c>
      <c r="F33" s="240"/>
      <c r="G33" s="105" t="s">
        <v>84</v>
      </c>
      <c r="H33" s="105" t="s">
        <v>85</v>
      </c>
      <c r="I33" s="123" t="s">
        <v>5</v>
      </c>
    </row>
    <row r="34" spans="1:9" ht="17.25">
      <c r="A34" s="124">
        <v>1</v>
      </c>
      <c r="B34" s="125" t="s">
        <v>159</v>
      </c>
      <c r="C34" s="128">
        <v>250</v>
      </c>
      <c r="D34" s="128">
        <v>559</v>
      </c>
      <c r="E34" s="107">
        <f>(D34-C34)/C34</f>
        <v>1.236</v>
      </c>
      <c r="F34" s="125" t="s">
        <v>159</v>
      </c>
      <c r="G34" s="128">
        <v>1057</v>
      </c>
      <c r="H34" s="128">
        <v>1828</v>
      </c>
      <c r="I34" s="127">
        <f aca="true" t="shared" si="6" ref="I34:I43">(H34-G34)/G34</f>
        <v>0.7294228949858089</v>
      </c>
    </row>
    <row r="35" spans="1:9" ht="17.25">
      <c r="A35" s="76">
        <f>IF(H34=H35,A34,A34+1)</f>
        <v>2</v>
      </c>
      <c r="B35" s="125" t="s">
        <v>161</v>
      </c>
      <c r="C35" s="128">
        <v>180</v>
      </c>
      <c r="D35" s="128">
        <v>309</v>
      </c>
      <c r="E35" s="107">
        <f>(D35-C35)/C35</f>
        <v>0.7166666666666667</v>
      </c>
      <c r="F35" s="125" t="s">
        <v>161</v>
      </c>
      <c r="G35" s="128">
        <v>414</v>
      </c>
      <c r="H35" s="128">
        <v>940</v>
      </c>
      <c r="I35" s="127">
        <f t="shared" si="6"/>
        <v>1.2705314009661837</v>
      </c>
    </row>
    <row r="36" spans="1:9" ht="17.25">
      <c r="A36" s="76">
        <f aca="true" t="shared" si="7" ref="A36:A43">IF(H35=H36,A35,A35+1)</f>
        <v>3</v>
      </c>
      <c r="B36" s="125" t="s">
        <v>179</v>
      </c>
      <c r="C36" s="128">
        <v>16</v>
      </c>
      <c r="D36" s="128">
        <v>25</v>
      </c>
      <c r="E36" s="107">
        <f aca="true" t="shared" si="8" ref="E36:E43">(D36-C36)/C36</f>
        <v>0.5625</v>
      </c>
      <c r="F36" s="125" t="s">
        <v>179</v>
      </c>
      <c r="G36" s="128">
        <v>128</v>
      </c>
      <c r="H36" s="128">
        <v>508</v>
      </c>
      <c r="I36" s="127">
        <f t="shared" si="6"/>
        <v>2.96875</v>
      </c>
    </row>
    <row r="37" spans="1:9" ht="17.25">
      <c r="A37" s="76">
        <f t="shared" si="7"/>
        <v>4</v>
      </c>
      <c r="B37" s="125" t="s">
        <v>171</v>
      </c>
      <c r="C37" s="128">
        <v>185</v>
      </c>
      <c r="D37" s="128">
        <v>146</v>
      </c>
      <c r="E37" s="107">
        <f t="shared" si="8"/>
        <v>-0.21081081081081082</v>
      </c>
      <c r="F37" s="125" t="s">
        <v>171</v>
      </c>
      <c r="G37" s="128">
        <v>382</v>
      </c>
      <c r="H37" s="128">
        <v>395</v>
      </c>
      <c r="I37" s="127">
        <f t="shared" si="6"/>
        <v>0.034031413612565446</v>
      </c>
    </row>
    <row r="38" spans="1:9" ht="17.25">
      <c r="A38" s="76">
        <f t="shared" si="7"/>
        <v>5</v>
      </c>
      <c r="B38" s="125" t="s">
        <v>180</v>
      </c>
      <c r="C38" s="128">
        <v>168</v>
      </c>
      <c r="D38" s="128">
        <v>124</v>
      </c>
      <c r="E38" s="107">
        <f t="shared" si="8"/>
        <v>-0.2619047619047619</v>
      </c>
      <c r="F38" s="125" t="s">
        <v>180</v>
      </c>
      <c r="G38" s="128">
        <v>359</v>
      </c>
      <c r="H38" s="128">
        <v>332</v>
      </c>
      <c r="I38" s="127">
        <f t="shared" si="6"/>
        <v>-0.07520891364902507</v>
      </c>
    </row>
    <row r="39" spans="1:9" ht="17.25">
      <c r="A39" s="76">
        <f t="shared" si="7"/>
        <v>6</v>
      </c>
      <c r="B39" s="125" t="s">
        <v>162</v>
      </c>
      <c r="C39" s="128">
        <v>8</v>
      </c>
      <c r="D39" s="128">
        <v>256</v>
      </c>
      <c r="E39" s="107">
        <f t="shared" si="8"/>
        <v>31</v>
      </c>
      <c r="F39" s="125" t="s">
        <v>162</v>
      </c>
      <c r="G39" s="128">
        <v>12</v>
      </c>
      <c r="H39" s="128">
        <v>325</v>
      </c>
      <c r="I39" s="127">
        <f t="shared" si="6"/>
        <v>26.083333333333332</v>
      </c>
    </row>
    <row r="40" spans="1:9" ht="17.25">
      <c r="A40" s="76">
        <f t="shared" si="7"/>
        <v>7</v>
      </c>
      <c r="B40" s="125" t="s">
        <v>181</v>
      </c>
      <c r="C40" s="128">
        <v>0</v>
      </c>
      <c r="D40" s="128">
        <v>37</v>
      </c>
      <c r="E40" s="107" t="s">
        <v>182</v>
      </c>
      <c r="F40" s="125" t="s">
        <v>181</v>
      </c>
      <c r="G40" s="128">
        <v>0</v>
      </c>
      <c r="H40" s="128">
        <v>313</v>
      </c>
      <c r="I40" s="127" t="s">
        <v>182</v>
      </c>
    </row>
    <row r="41" spans="1:9" ht="17.25">
      <c r="A41" s="76">
        <f t="shared" si="7"/>
        <v>8</v>
      </c>
      <c r="B41" s="125" t="s">
        <v>183</v>
      </c>
      <c r="C41" s="128">
        <v>6</v>
      </c>
      <c r="D41" s="128">
        <v>2</v>
      </c>
      <c r="E41" s="107">
        <f t="shared" si="8"/>
        <v>-0.6666666666666666</v>
      </c>
      <c r="F41" s="125" t="s">
        <v>183</v>
      </c>
      <c r="G41" s="128">
        <v>20</v>
      </c>
      <c r="H41" s="128">
        <v>255</v>
      </c>
      <c r="I41" s="127">
        <f t="shared" si="6"/>
        <v>11.75</v>
      </c>
    </row>
    <row r="42" spans="1:9" ht="17.25">
      <c r="A42" s="76">
        <f t="shared" si="7"/>
        <v>9</v>
      </c>
      <c r="B42" s="125" t="s">
        <v>184</v>
      </c>
      <c r="C42" s="128">
        <v>89</v>
      </c>
      <c r="D42" s="128">
        <v>120</v>
      </c>
      <c r="E42" s="107">
        <f t="shared" si="8"/>
        <v>0.34831460674157305</v>
      </c>
      <c r="F42" s="125" t="s">
        <v>184</v>
      </c>
      <c r="G42" s="128">
        <v>135</v>
      </c>
      <c r="H42" s="128">
        <v>238</v>
      </c>
      <c r="I42" s="127">
        <f t="shared" si="6"/>
        <v>0.762962962962963</v>
      </c>
    </row>
    <row r="43" spans="1:9" ht="18" thickBot="1">
      <c r="A43" s="76">
        <f t="shared" si="7"/>
        <v>10</v>
      </c>
      <c r="B43" s="129" t="s">
        <v>185</v>
      </c>
      <c r="C43" s="130">
        <v>102</v>
      </c>
      <c r="D43" s="130">
        <v>126</v>
      </c>
      <c r="E43" s="107">
        <f t="shared" si="8"/>
        <v>0.23529411764705882</v>
      </c>
      <c r="F43" s="129" t="s">
        <v>185</v>
      </c>
      <c r="G43" s="130">
        <v>216</v>
      </c>
      <c r="H43" s="130">
        <v>206</v>
      </c>
      <c r="I43" s="127">
        <f t="shared" si="6"/>
        <v>-0.046296296296296294</v>
      </c>
    </row>
  </sheetData>
  <sheetProtection/>
  <mergeCells count="20">
    <mergeCell ref="A1:I1"/>
    <mergeCell ref="A2:I2"/>
    <mergeCell ref="A3:I3"/>
    <mergeCell ref="A4:A5"/>
    <mergeCell ref="B4:B5"/>
    <mergeCell ref="C4:E4"/>
    <mergeCell ref="F4:F5"/>
    <mergeCell ref="G4:I4"/>
    <mergeCell ref="A17:I17"/>
    <mergeCell ref="A18:A19"/>
    <mergeCell ref="B18:B19"/>
    <mergeCell ref="C18:E18"/>
    <mergeCell ref="F18:F19"/>
    <mergeCell ref="G18:I18"/>
    <mergeCell ref="A31:I31"/>
    <mergeCell ref="A32:A33"/>
    <mergeCell ref="B32:B33"/>
    <mergeCell ref="C32:E32"/>
    <mergeCell ref="F32:F33"/>
    <mergeCell ref="G32:I32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43"/>
  <sheetViews>
    <sheetView view="pageBreakPreview" zoomScaleSheetLayoutView="100" zoomScalePageLayoutView="0" workbookViewId="0" topLeftCell="A1">
      <selection activeCell="A30" sqref="A30:I30"/>
    </sheetView>
  </sheetViews>
  <sheetFormatPr defaultColWidth="8.88671875" defaultRowHeight="13.5"/>
  <cols>
    <col min="1" max="1" width="8.88671875" style="87" customWidth="1"/>
    <col min="2" max="2" width="17.99609375" style="87" customWidth="1"/>
    <col min="3" max="5" width="8.88671875" style="87" customWidth="1"/>
    <col min="6" max="6" width="17.99609375" style="87" customWidth="1"/>
    <col min="7" max="16384" width="8.88671875" style="87" customWidth="1"/>
  </cols>
  <sheetData>
    <row r="1" spans="1:9" ht="20.25">
      <c r="A1" s="134" t="s">
        <v>186</v>
      </c>
      <c r="B1" s="134"/>
      <c r="C1" s="134"/>
      <c r="D1" s="134"/>
      <c r="E1" s="134"/>
      <c r="F1" s="134"/>
      <c r="G1" s="134"/>
      <c r="H1" s="134"/>
      <c r="I1" s="134"/>
    </row>
    <row r="2" spans="1:9" ht="18" thickBot="1">
      <c r="A2" s="264" t="s">
        <v>187</v>
      </c>
      <c r="B2" s="264"/>
      <c r="C2" s="264"/>
      <c r="D2" s="264"/>
      <c r="E2" s="264"/>
      <c r="F2" s="264"/>
      <c r="G2" s="264"/>
      <c r="H2" s="264"/>
      <c r="I2" s="264"/>
    </row>
    <row r="3" spans="1:9" ht="17.25">
      <c r="A3" s="256" t="s">
        <v>157</v>
      </c>
      <c r="B3" s="258" t="s">
        <v>188</v>
      </c>
      <c r="C3" s="258" t="s">
        <v>46</v>
      </c>
      <c r="D3" s="258"/>
      <c r="E3" s="258"/>
      <c r="F3" s="258" t="s">
        <v>188</v>
      </c>
      <c r="G3" s="258" t="s">
        <v>4</v>
      </c>
      <c r="H3" s="258"/>
      <c r="I3" s="259"/>
    </row>
    <row r="4" spans="1:9" ht="17.25">
      <c r="A4" s="257"/>
      <c r="B4" s="240"/>
      <c r="C4" s="105" t="s">
        <v>125</v>
      </c>
      <c r="D4" s="105" t="s">
        <v>126</v>
      </c>
      <c r="E4" s="105" t="s">
        <v>5</v>
      </c>
      <c r="F4" s="240"/>
      <c r="G4" s="105" t="s">
        <v>125</v>
      </c>
      <c r="H4" s="105" t="s">
        <v>126</v>
      </c>
      <c r="I4" s="123" t="s">
        <v>5</v>
      </c>
    </row>
    <row r="5" spans="1:9" ht="17.25">
      <c r="A5" s="124">
        <v>1</v>
      </c>
      <c r="B5" s="133" t="s">
        <v>189</v>
      </c>
      <c r="C5" s="135">
        <v>333</v>
      </c>
      <c r="D5" s="135">
        <v>291</v>
      </c>
      <c r="E5" s="107">
        <f aca="true" t="shared" si="0" ref="E5:E14">(D5-C5)/C5</f>
        <v>-0.12612612612612611</v>
      </c>
      <c r="F5" s="133" t="s">
        <v>189</v>
      </c>
      <c r="G5" s="135">
        <v>1016</v>
      </c>
      <c r="H5" s="135">
        <v>881</v>
      </c>
      <c r="I5" s="127">
        <f aca="true" t="shared" si="1" ref="I5:I14">(H5-G5)/G5</f>
        <v>-0.1328740157480315</v>
      </c>
    </row>
    <row r="6" spans="1:9" ht="17.25">
      <c r="A6" s="76">
        <f>IF(H5=H6,A5,A5+1)</f>
        <v>2</v>
      </c>
      <c r="B6" s="133" t="s">
        <v>190</v>
      </c>
      <c r="C6" s="135">
        <v>102</v>
      </c>
      <c r="D6" s="135">
        <v>93</v>
      </c>
      <c r="E6" s="107">
        <f t="shared" si="0"/>
        <v>-0.08823529411764706</v>
      </c>
      <c r="F6" s="133" t="s">
        <v>190</v>
      </c>
      <c r="G6" s="135">
        <v>313</v>
      </c>
      <c r="H6" s="135">
        <v>303</v>
      </c>
      <c r="I6" s="127">
        <f t="shared" si="1"/>
        <v>-0.03194888178913738</v>
      </c>
    </row>
    <row r="7" spans="1:9" ht="17.25">
      <c r="A7" s="76">
        <f aca="true" t="shared" si="2" ref="A7:A14">IF(H6=H7,A6,A6+1)</f>
        <v>3</v>
      </c>
      <c r="B7" s="133" t="s">
        <v>191</v>
      </c>
      <c r="C7" s="135">
        <v>124</v>
      </c>
      <c r="D7" s="135">
        <v>111</v>
      </c>
      <c r="E7" s="107">
        <f t="shared" si="0"/>
        <v>-0.10483870967741936</v>
      </c>
      <c r="F7" s="133" t="s">
        <v>191</v>
      </c>
      <c r="G7" s="135">
        <v>309</v>
      </c>
      <c r="H7" s="135">
        <v>274</v>
      </c>
      <c r="I7" s="127">
        <f t="shared" si="1"/>
        <v>-0.11326860841423948</v>
      </c>
    </row>
    <row r="8" spans="1:9" ht="17.25">
      <c r="A8" s="76">
        <f t="shared" si="2"/>
        <v>4</v>
      </c>
      <c r="B8" s="133" t="s">
        <v>192</v>
      </c>
      <c r="C8" s="135">
        <v>176</v>
      </c>
      <c r="D8" s="135">
        <v>81</v>
      </c>
      <c r="E8" s="107">
        <f t="shared" si="0"/>
        <v>-0.5397727272727273</v>
      </c>
      <c r="F8" s="133" t="s">
        <v>192</v>
      </c>
      <c r="G8" s="135">
        <v>572</v>
      </c>
      <c r="H8" s="135">
        <v>271</v>
      </c>
      <c r="I8" s="127">
        <f t="shared" si="1"/>
        <v>-0.5262237762237763</v>
      </c>
    </row>
    <row r="9" spans="1:9" ht="17.25">
      <c r="A9" s="76">
        <f t="shared" si="2"/>
        <v>5</v>
      </c>
      <c r="B9" s="133" t="s">
        <v>193</v>
      </c>
      <c r="C9" s="135">
        <v>97</v>
      </c>
      <c r="D9" s="135">
        <v>68</v>
      </c>
      <c r="E9" s="107">
        <f t="shared" si="0"/>
        <v>-0.29896907216494845</v>
      </c>
      <c r="F9" s="133" t="s">
        <v>193</v>
      </c>
      <c r="G9" s="135">
        <v>246</v>
      </c>
      <c r="H9" s="135">
        <v>240</v>
      </c>
      <c r="I9" s="127">
        <f t="shared" si="1"/>
        <v>-0.024390243902439025</v>
      </c>
    </row>
    <row r="10" spans="1:9" ht="17.25">
      <c r="A10" s="76">
        <f t="shared" si="2"/>
        <v>6</v>
      </c>
      <c r="B10" s="133" t="s">
        <v>194</v>
      </c>
      <c r="C10" s="135">
        <v>101</v>
      </c>
      <c r="D10" s="135">
        <v>76</v>
      </c>
      <c r="E10" s="107">
        <f t="shared" si="0"/>
        <v>-0.24752475247524752</v>
      </c>
      <c r="F10" s="133" t="s">
        <v>194</v>
      </c>
      <c r="G10" s="135">
        <v>380</v>
      </c>
      <c r="H10" s="135">
        <v>238</v>
      </c>
      <c r="I10" s="127">
        <f t="shared" si="1"/>
        <v>-0.3736842105263158</v>
      </c>
    </row>
    <row r="11" spans="1:9" ht="17.25">
      <c r="A11" s="76">
        <f t="shared" si="2"/>
        <v>7</v>
      </c>
      <c r="B11" s="133" t="s">
        <v>195</v>
      </c>
      <c r="C11" s="135">
        <v>86</v>
      </c>
      <c r="D11" s="135">
        <v>91</v>
      </c>
      <c r="E11" s="107">
        <f t="shared" si="0"/>
        <v>0.05813953488372093</v>
      </c>
      <c r="F11" s="133" t="s">
        <v>195</v>
      </c>
      <c r="G11" s="135">
        <v>251</v>
      </c>
      <c r="H11" s="135">
        <v>232</v>
      </c>
      <c r="I11" s="127">
        <f t="shared" si="1"/>
        <v>-0.07569721115537849</v>
      </c>
    </row>
    <row r="12" spans="1:9" ht="17.25">
      <c r="A12" s="76">
        <f t="shared" si="2"/>
        <v>8</v>
      </c>
      <c r="B12" s="133" t="s">
        <v>196</v>
      </c>
      <c r="C12" s="135">
        <v>50</v>
      </c>
      <c r="D12" s="135">
        <v>33</v>
      </c>
      <c r="E12" s="107">
        <f t="shared" si="0"/>
        <v>-0.34</v>
      </c>
      <c r="F12" s="133" t="s">
        <v>196</v>
      </c>
      <c r="G12" s="135">
        <v>196</v>
      </c>
      <c r="H12" s="135">
        <v>222</v>
      </c>
      <c r="I12" s="127">
        <f t="shared" si="1"/>
        <v>0.1326530612244898</v>
      </c>
    </row>
    <row r="13" spans="1:9" ht="17.25">
      <c r="A13" s="76">
        <f t="shared" si="2"/>
        <v>9</v>
      </c>
      <c r="B13" s="133" t="s">
        <v>197</v>
      </c>
      <c r="C13" s="135">
        <v>90</v>
      </c>
      <c r="D13" s="135">
        <v>56</v>
      </c>
      <c r="E13" s="107">
        <f t="shared" si="0"/>
        <v>-0.37777777777777777</v>
      </c>
      <c r="F13" s="133" t="s">
        <v>197</v>
      </c>
      <c r="G13" s="135">
        <v>243</v>
      </c>
      <c r="H13" s="135">
        <v>219</v>
      </c>
      <c r="I13" s="127">
        <f t="shared" si="1"/>
        <v>-0.09876543209876543</v>
      </c>
    </row>
    <row r="14" spans="1:9" ht="18" thickBot="1">
      <c r="A14" s="76">
        <f t="shared" si="2"/>
        <v>10</v>
      </c>
      <c r="B14" s="136" t="s">
        <v>198</v>
      </c>
      <c r="C14" s="137">
        <v>142</v>
      </c>
      <c r="D14" s="137">
        <v>68</v>
      </c>
      <c r="E14" s="131">
        <f t="shared" si="0"/>
        <v>-0.5211267605633803</v>
      </c>
      <c r="F14" s="136" t="s">
        <v>198</v>
      </c>
      <c r="G14" s="137">
        <v>299</v>
      </c>
      <c r="H14" s="137">
        <v>212</v>
      </c>
      <c r="I14" s="132">
        <f t="shared" si="1"/>
        <v>-0.2909698996655518</v>
      </c>
    </row>
    <row r="15" spans="1:9" ht="17.25">
      <c r="A15" s="75"/>
      <c r="B15" s="75"/>
      <c r="C15" s="75"/>
      <c r="D15" s="75"/>
      <c r="E15" s="75"/>
      <c r="F15" s="75"/>
      <c r="G15" s="75"/>
      <c r="H15" s="75"/>
      <c r="I15" s="75"/>
    </row>
    <row r="16" spans="1:9" s="103" customFormat="1" ht="20.25">
      <c r="A16" s="264" t="s">
        <v>199</v>
      </c>
      <c r="B16" s="264"/>
      <c r="C16" s="264"/>
      <c r="D16" s="264"/>
      <c r="E16" s="264"/>
      <c r="F16" s="264"/>
      <c r="G16" s="264"/>
      <c r="H16" s="264"/>
      <c r="I16" s="264"/>
    </row>
    <row r="17" spans="1:9" ht="17.25">
      <c r="A17" s="240" t="s">
        <v>157</v>
      </c>
      <c r="B17" s="240" t="s">
        <v>188</v>
      </c>
      <c r="C17" s="240" t="s">
        <v>46</v>
      </c>
      <c r="D17" s="240"/>
      <c r="E17" s="240"/>
      <c r="F17" s="240" t="s">
        <v>188</v>
      </c>
      <c r="G17" s="240" t="s">
        <v>4</v>
      </c>
      <c r="H17" s="240"/>
      <c r="I17" s="240"/>
    </row>
    <row r="18" spans="1:9" ht="17.25">
      <c r="A18" s="240"/>
      <c r="B18" s="240"/>
      <c r="C18" s="105" t="s">
        <v>125</v>
      </c>
      <c r="D18" s="105" t="s">
        <v>126</v>
      </c>
      <c r="E18" s="105" t="s">
        <v>5</v>
      </c>
      <c r="F18" s="240"/>
      <c r="G18" s="105" t="s">
        <v>125</v>
      </c>
      <c r="H18" s="105" t="s">
        <v>126</v>
      </c>
      <c r="I18" s="105" t="s">
        <v>5</v>
      </c>
    </row>
    <row r="19" spans="1:9" ht="17.25">
      <c r="A19" s="76">
        <v>1</v>
      </c>
      <c r="B19" s="133" t="s">
        <v>200</v>
      </c>
      <c r="C19" s="135">
        <v>0</v>
      </c>
      <c r="D19" s="135">
        <v>32</v>
      </c>
      <c r="E19" s="107" t="s">
        <v>201</v>
      </c>
      <c r="F19" s="133" t="s">
        <v>200</v>
      </c>
      <c r="G19" s="135">
        <v>0</v>
      </c>
      <c r="H19" s="135">
        <v>160</v>
      </c>
      <c r="I19" s="107" t="s">
        <v>201</v>
      </c>
    </row>
    <row r="20" spans="1:9" ht="17.25">
      <c r="A20" s="76">
        <f>IF(H19=H20,A19,A19+1)</f>
        <v>2</v>
      </c>
      <c r="B20" s="133" t="s">
        <v>202</v>
      </c>
      <c r="C20" s="135">
        <v>0</v>
      </c>
      <c r="D20" s="135">
        <v>64</v>
      </c>
      <c r="E20" s="107" t="s">
        <v>201</v>
      </c>
      <c r="F20" s="133" t="s">
        <v>202</v>
      </c>
      <c r="G20" s="135">
        <v>6</v>
      </c>
      <c r="H20" s="135">
        <v>82</v>
      </c>
      <c r="I20" s="107">
        <f aca="true" t="shared" si="3" ref="I20:I27">(H20-G20)/G20</f>
        <v>12.666666666666666</v>
      </c>
    </row>
    <row r="21" spans="1:9" ht="17.25">
      <c r="A21" s="76">
        <f aca="true" t="shared" si="4" ref="A21:A28">IF(H20=H21,A20,A20+1)</f>
        <v>3</v>
      </c>
      <c r="B21" s="133" t="s">
        <v>203</v>
      </c>
      <c r="C21" s="135">
        <v>25</v>
      </c>
      <c r="D21" s="135">
        <v>31</v>
      </c>
      <c r="E21" s="107" t="s">
        <v>201</v>
      </c>
      <c r="F21" s="133" t="s">
        <v>203</v>
      </c>
      <c r="G21" s="135">
        <v>45</v>
      </c>
      <c r="H21" s="135">
        <v>71</v>
      </c>
      <c r="I21" s="107">
        <f t="shared" si="3"/>
        <v>0.5777777777777777</v>
      </c>
    </row>
    <row r="22" spans="1:9" ht="17.25">
      <c r="A22" s="76">
        <f t="shared" si="4"/>
        <v>4</v>
      </c>
      <c r="B22" s="133" t="s">
        <v>204</v>
      </c>
      <c r="C22" s="135">
        <v>23</v>
      </c>
      <c r="D22" s="135">
        <v>15</v>
      </c>
      <c r="E22" s="107">
        <f aca="true" t="shared" si="5" ref="E22:E27">(D22-C22)/C22</f>
        <v>-0.34782608695652173</v>
      </c>
      <c r="F22" s="133" t="s">
        <v>204</v>
      </c>
      <c r="G22" s="135">
        <v>65</v>
      </c>
      <c r="H22" s="135">
        <v>56</v>
      </c>
      <c r="I22" s="107">
        <f t="shared" si="3"/>
        <v>-0.13846153846153847</v>
      </c>
    </row>
    <row r="23" spans="1:9" ht="17.25">
      <c r="A23" s="76">
        <f t="shared" si="4"/>
        <v>5</v>
      </c>
      <c r="B23" s="133" t="s">
        <v>205</v>
      </c>
      <c r="C23" s="135">
        <v>13</v>
      </c>
      <c r="D23" s="135">
        <v>16</v>
      </c>
      <c r="E23" s="107">
        <f t="shared" si="5"/>
        <v>0.23076923076923078</v>
      </c>
      <c r="F23" s="133" t="s">
        <v>205</v>
      </c>
      <c r="G23" s="135">
        <v>34</v>
      </c>
      <c r="H23" s="135">
        <v>51</v>
      </c>
      <c r="I23" s="107">
        <f t="shared" si="3"/>
        <v>0.5</v>
      </c>
    </row>
    <row r="24" spans="1:9" ht="17.25">
      <c r="A24" s="76">
        <f t="shared" si="4"/>
        <v>6</v>
      </c>
      <c r="B24" s="133" t="s">
        <v>206</v>
      </c>
      <c r="C24" s="135">
        <v>14</v>
      </c>
      <c r="D24" s="135">
        <v>14</v>
      </c>
      <c r="E24" s="107">
        <f t="shared" si="5"/>
        <v>0</v>
      </c>
      <c r="F24" s="133" t="s">
        <v>206</v>
      </c>
      <c r="G24" s="135">
        <v>42</v>
      </c>
      <c r="H24" s="135">
        <v>50</v>
      </c>
      <c r="I24" s="107">
        <f t="shared" si="3"/>
        <v>0.19047619047619047</v>
      </c>
    </row>
    <row r="25" spans="1:9" ht="17.25">
      <c r="A25" s="76">
        <f t="shared" si="4"/>
        <v>6</v>
      </c>
      <c r="B25" s="133" t="s">
        <v>207</v>
      </c>
      <c r="C25" s="135">
        <v>0</v>
      </c>
      <c r="D25" s="135">
        <v>1</v>
      </c>
      <c r="E25" s="107" t="s">
        <v>201</v>
      </c>
      <c r="F25" s="133" t="s">
        <v>207</v>
      </c>
      <c r="G25" s="135">
        <v>0</v>
      </c>
      <c r="H25" s="135">
        <v>50</v>
      </c>
      <c r="I25" s="107" t="s">
        <v>201</v>
      </c>
    </row>
    <row r="26" spans="1:9" ht="17.25">
      <c r="A26" s="76">
        <f t="shared" si="4"/>
        <v>7</v>
      </c>
      <c r="B26" s="133" t="s">
        <v>208</v>
      </c>
      <c r="C26" s="135">
        <v>0</v>
      </c>
      <c r="D26" s="135">
        <v>4</v>
      </c>
      <c r="E26" s="107" t="s">
        <v>209</v>
      </c>
      <c r="F26" s="133" t="s">
        <v>208</v>
      </c>
      <c r="G26" s="135">
        <v>16</v>
      </c>
      <c r="H26" s="135">
        <v>49</v>
      </c>
      <c r="I26" s="107">
        <f t="shared" si="3"/>
        <v>2.0625</v>
      </c>
    </row>
    <row r="27" spans="1:9" ht="17.25">
      <c r="A27" s="76">
        <f t="shared" si="4"/>
        <v>8</v>
      </c>
      <c r="B27" s="133" t="s">
        <v>210</v>
      </c>
      <c r="C27" s="135">
        <v>3</v>
      </c>
      <c r="D27" s="135">
        <v>8</v>
      </c>
      <c r="E27" s="107">
        <f t="shared" si="5"/>
        <v>1.6666666666666667</v>
      </c>
      <c r="F27" s="133" t="s">
        <v>210</v>
      </c>
      <c r="G27" s="135">
        <v>12</v>
      </c>
      <c r="H27" s="135">
        <v>45</v>
      </c>
      <c r="I27" s="107">
        <f t="shared" si="3"/>
        <v>2.75</v>
      </c>
    </row>
    <row r="28" spans="1:9" ht="17.25">
      <c r="A28" s="76">
        <f t="shared" si="4"/>
        <v>9</v>
      </c>
      <c r="B28" s="133" t="s">
        <v>211</v>
      </c>
      <c r="C28" s="135">
        <v>0</v>
      </c>
      <c r="D28" s="135">
        <v>0</v>
      </c>
      <c r="E28" s="107" t="s">
        <v>209</v>
      </c>
      <c r="F28" s="133" t="s">
        <v>211</v>
      </c>
      <c r="G28" s="135">
        <v>0</v>
      </c>
      <c r="H28" s="135">
        <v>39</v>
      </c>
      <c r="I28" s="107" t="s">
        <v>209</v>
      </c>
    </row>
    <row r="29" spans="1:9" ht="17.25">
      <c r="A29" s="75"/>
      <c r="B29" s="75"/>
      <c r="C29" s="75"/>
      <c r="D29" s="75"/>
      <c r="E29" s="75"/>
      <c r="F29" s="75"/>
      <c r="G29" s="75"/>
      <c r="H29" s="75"/>
      <c r="I29" s="75"/>
    </row>
    <row r="30" spans="1:9" s="103" customFormat="1" ht="21" thickBot="1">
      <c r="A30" s="264" t="s">
        <v>212</v>
      </c>
      <c r="B30" s="264"/>
      <c r="C30" s="264"/>
      <c r="D30" s="264"/>
      <c r="E30" s="264"/>
      <c r="F30" s="264"/>
      <c r="G30" s="264"/>
      <c r="H30" s="264"/>
      <c r="I30" s="264"/>
    </row>
    <row r="31" spans="1:9" ht="17.25">
      <c r="A31" s="256" t="s">
        <v>157</v>
      </c>
      <c r="B31" s="258" t="s">
        <v>188</v>
      </c>
      <c r="C31" s="258" t="s">
        <v>46</v>
      </c>
      <c r="D31" s="258"/>
      <c r="E31" s="258"/>
      <c r="F31" s="258" t="s">
        <v>188</v>
      </c>
      <c r="G31" s="258" t="s">
        <v>4</v>
      </c>
      <c r="H31" s="258"/>
      <c r="I31" s="259"/>
    </row>
    <row r="32" spans="1:9" ht="17.25">
      <c r="A32" s="257"/>
      <c r="B32" s="240"/>
      <c r="C32" s="105" t="s">
        <v>125</v>
      </c>
      <c r="D32" s="105" t="s">
        <v>126</v>
      </c>
      <c r="E32" s="105" t="s">
        <v>5</v>
      </c>
      <c r="F32" s="240"/>
      <c r="G32" s="105" t="s">
        <v>125</v>
      </c>
      <c r="H32" s="105" t="s">
        <v>126</v>
      </c>
      <c r="I32" s="123" t="s">
        <v>5</v>
      </c>
    </row>
    <row r="33" spans="1:9" ht="17.25">
      <c r="A33" s="124">
        <v>1</v>
      </c>
      <c r="B33" s="133" t="s">
        <v>198</v>
      </c>
      <c r="C33" s="135">
        <v>6</v>
      </c>
      <c r="D33" s="135">
        <v>0</v>
      </c>
      <c r="E33" s="107">
        <f aca="true" t="shared" si="6" ref="E33:E42">(D33-C33)/C33</f>
        <v>-1</v>
      </c>
      <c r="F33" s="133" t="s">
        <v>198</v>
      </c>
      <c r="G33" s="135">
        <v>11</v>
      </c>
      <c r="H33" s="135">
        <v>74</v>
      </c>
      <c r="I33" s="107">
        <f>(H33-G33)/G33</f>
        <v>5.7272727272727275</v>
      </c>
    </row>
    <row r="34" spans="1:9" ht="17.25">
      <c r="A34" s="76">
        <f>IF(H33=H34,A33,A33+1)</f>
        <v>2</v>
      </c>
      <c r="B34" s="133" t="s">
        <v>213</v>
      </c>
      <c r="C34" s="135">
        <v>17</v>
      </c>
      <c r="D34" s="135">
        <v>18</v>
      </c>
      <c r="E34" s="107">
        <f t="shared" si="6"/>
        <v>0.058823529411764705</v>
      </c>
      <c r="F34" s="133" t="s">
        <v>213</v>
      </c>
      <c r="G34" s="135">
        <v>67</v>
      </c>
      <c r="H34" s="135">
        <v>65</v>
      </c>
      <c r="I34" s="107">
        <f aca="true" t="shared" si="7" ref="I34:I42">(H34-G34)/G34</f>
        <v>-0.029850746268656716</v>
      </c>
    </row>
    <row r="35" spans="1:9" ht="17.25">
      <c r="A35" s="76">
        <f aca="true" t="shared" si="8" ref="A35:A42">IF(H34=H35,A34,A34+1)</f>
        <v>3</v>
      </c>
      <c r="B35" s="133" t="s">
        <v>214</v>
      </c>
      <c r="C35" s="135">
        <v>0</v>
      </c>
      <c r="D35" s="135">
        <v>0</v>
      </c>
      <c r="E35" s="107" t="s">
        <v>201</v>
      </c>
      <c r="F35" s="133" t="s">
        <v>214</v>
      </c>
      <c r="G35" s="135">
        <v>0</v>
      </c>
      <c r="H35" s="135">
        <v>46</v>
      </c>
      <c r="I35" s="107" t="s">
        <v>201</v>
      </c>
    </row>
    <row r="36" spans="1:9" ht="17.25">
      <c r="A36" s="76">
        <f t="shared" si="8"/>
        <v>4</v>
      </c>
      <c r="B36" s="133" t="s">
        <v>215</v>
      </c>
      <c r="C36" s="135">
        <v>0</v>
      </c>
      <c r="D36" s="135">
        <v>7</v>
      </c>
      <c r="E36" s="107" t="s">
        <v>201</v>
      </c>
      <c r="F36" s="133" t="s">
        <v>215</v>
      </c>
      <c r="G36" s="135">
        <v>10</v>
      </c>
      <c r="H36" s="135">
        <v>40</v>
      </c>
      <c r="I36" s="107">
        <f t="shared" si="7"/>
        <v>3</v>
      </c>
    </row>
    <row r="37" spans="1:9" ht="17.25">
      <c r="A37" s="76">
        <f t="shared" si="8"/>
        <v>5</v>
      </c>
      <c r="B37" s="133" t="s">
        <v>216</v>
      </c>
      <c r="C37" s="135">
        <v>20</v>
      </c>
      <c r="D37" s="135">
        <v>0</v>
      </c>
      <c r="E37" s="107">
        <f t="shared" si="6"/>
        <v>-1</v>
      </c>
      <c r="F37" s="133" t="s">
        <v>216</v>
      </c>
      <c r="G37" s="135">
        <v>51</v>
      </c>
      <c r="H37" s="135">
        <v>37</v>
      </c>
      <c r="I37" s="107">
        <f t="shared" si="7"/>
        <v>-0.27450980392156865</v>
      </c>
    </row>
    <row r="38" spans="1:9" ht="17.25">
      <c r="A38" s="76">
        <f t="shared" si="8"/>
        <v>6</v>
      </c>
      <c r="B38" s="133" t="s">
        <v>217</v>
      </c>
      <c r="C38" s="135">
        <v>9</v>
      </c>
      <c r="D38" s="135">
        <v>25</v>
      </c>
      <c r="E38" s="107">
        <f t="shared" si="6"/>
        <v>1.7777777777777777</v>
      </c>
      <c r="F38" s="133" t="s">
        <v>217</v>
      </c>
      <c r="G38" s="135">
        <v>37</v>
      </c>
      <c r="H38" s="135">
        <v>33</v>
      </c>
      <c r="I38" s="107">
        <f t="shared" si="7"/>
        <v>-0.10810810810810811</v>
      </c>
    </row>
    <row r="39" spans="1:9" ht="17.25">
      <c r="A39" s="76">
        <f t="shared" si="8"/>
        <v>7</v>
      </c>
      <c r="B39" s="133" t="s">
        <v>218</v>
      </c>
      <c r="C39" s="135">
        <v>0</v>
      </c>
      <c r="D39" s="135">
        <v>0</v>
      </c>
      <c r="E39" s="107" t="s">
        <v>201</v>
      </c>
      <c r="F39" s="133" t="s">
        <v>218</v>
      </c>
      <c r="G39" s="135">
        <v>0</v>
      </c>
      <c r="H39" s="135">
        <v>32</v>
      </c>
      <c r="I39" s="107" t="s">
        <v>201</v>
      </c>
    </row>
    <row r="40" spans="1:9" ht="17.25">
      <c r="A40" s="76">
        <f t="shared" si="8"/>
        <v>8</v>
      </c>
      <c r="B40" s="133" t="s">
        <v>219</v>
      </c>
      <c r="C40" s="135">
        <v>0</v>
      </c>
      <c r="D40" s="135">
        <v>25</v>
      </c>
      <c r="E40" s="107" t="s">
        <v>201</v>
      </c>
      <c r="F40" s="133" t="s">
        <v>219</v>
      </c>
      <c r="G40" s="135">
        <v>0</v>
      </c>
      <c r="H40" s="135">
        <v>31</v>
      </c>
      <c r="I40" s="107" t="s">
        <v>201</v>
      </c>
    </row>
    <row r="41" spans="1:9" ht="17.25">
      <c r="A41" s="76">
        <f t="shared" si="8"/>
        <v>9</v>
      </c>
      <c r="B41" s="133" t="s">
        <v>220</v>
      </c>
      <c r="C41" s="135">
        <v>32</v>
      </c>
      <c r="D41" s="135">
        <v>3</v>
      </c>
      <c r="E41" s="107">
        <f t="shared" si="6"/>
        <v>-0.90625</v>
      </c>
      <c r="F41" s="133" t="s">
        <v>220</v>
      </c>
      <c r="G41" s="135">
        <v>86</v>
      </c>
      <c r="H41" s="135">
        <v>29</v>
      </c>
      <c r="I41" s="107">
        <f t="shared" si="7"/>
        <v>-0.6627906976744186</v>
      </c>
    </row>
    <row r="42" spans="1:9" ht="17.25">
      <c r="A42" s="76">
        <f t="shared" si="8"/>
        <v>10</v>
      </c>
      <c r="B42" s="138" t="s">
        <v>221</v>
      </c>
      <c r="C42" s="139">
        <v>4</v>
      </c>
      <c r="D42" s="139">
        <v>10</v>
      </c>
      <c r="E42" s="107">
        <f t="shared" si="6"/>
        <v>1.5</v>
      </c>
      <c r="F42" s="138" t="s">
        <v>221</v>
      </c>
      <c r="G42" s="139">
        <v>13</v>
      </c>
      <c r="H42" s="139">
        <v>28</v>
      </c>
      <c r="I42" s="107">
        <f t="shared" si="7"/>
        <v>1.1538461538461537</v>
      </c>
    </row>
    <row r="43" spans="1:9" ht="17.25">
      <c r="A43" s="75"/>
      <c r="B43" s="75"/>
      <c r="C43" s="75"/>
      <c r="D43" s="75"/>
      <c r="E43" s="75"/>
      <c r="F43" s="75"/>
      <c r="G43" s="75"/>
      <c r="H43" s="75"/>
      <c r="I43" s="75"/>
    </row>
  </sheetData>
  <sheetProtection/>
  <mergeCells count="18">
    <mergeCell ref="A2:I2"/>
    <mergeCell ref="A3:A4"/>
    <mergeCell ref="B3:B4"/>
    <mergeCell ref="C3:E3"/>
    <mergeCell ref="F3:F4"/>
    <mergeCell ref="G3:I3"/>
    <mergeCell ref="A16:I16"/>
    <mergeCell ref="A17:A18"/>
    <mergeCell ref="B17:B18"/>
    <mergeCell ref="C17:E17"/>
    <mergeCell ref="F17:F18"/>
    <mergeCell ref="G17:I17"/>
    <mergeCell ref="A30:I30"/>
    <mergeCell ref="A31:A32"/>
    <mergeCell ref="B31:B32"/>
    <mergeCell ref="C31:E31"/>
    <mergeCell ref="F31:F32"/>
    <mergeCell ref="G31:I31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zoomScaleSheetLayoutView="100" zoomScalePageLayoutView="0" workbookViewId="0" topLeftCell="A16">
      <selection activeCell="L34" sqref="L34"/>
    </sheetView>
  </sheetViews>
  <sheetFormatPr defaultColWidth="8.88671875" defaultRowHeight="13.5"/>
  <cols>
    <col min="1" max="1" width="13.5546875" style="141" customWidth="1"/>
    <col min="2" max="2" width="8.5546875" style="141" customWidth="1"/>
    <col min="3" max="3" width="7.5546875" style="141" customWidth="1"/>
    <col min="4" max="4" width="9.4453125" style="141" customWidth="1"/>
    <col min="5" max="5" width="7.5546875" style="141" customWidth="1"/>
    <col min="6" max="13" width="8.3359375" style="141" customWidth="1"/>
    <col min="14" max="16384" width="8.88671875" style="141" customWidth="1"/>
  </cols>
  <sheetData>
    <row r="1" spans="1:13" s="140" customFormat="1" ht="51" customHeight="1" thickBot="1">
      <c r="A1" s="265" t="s">
        <v>222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7"/>
    </row>
    <row r="2" spans="1:13" ht="21.75" customHeight="1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</row>
    <row r="3" spans="1:13" ht="30" customHeight="1">
      <c r="A3" s="269" t="s">
        <v>48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</row>
    <row r="4" spans="2:13" ht="24.75" customHeight="1" thickBot="1">
      <c r="B4" s="142"/>
      <c r="D4" s="142"/>
      <c r="F4" s="142"/>
      <c r="H4" s="142"/>
      <c r="J4" s="142"/>
      <c r="M4" s="143" t="s">
        <v>223</v>
      </c>
    </row>
    <row r="5" spans="1:13" ht="30" customHeight="1">
      <c r="A5" s="270" t="s">
        <v>224</v>
      </c>
      <c r="B5" s="272" t="s">
        <v>46</v>
      </c>
      <c r="C5" s="272"/>
      <c r="D5" s="272"/>
      <c r="E5" s="272"/>
      <c r="F5" s="272"/>
      <c r="G5" s="272"/>
      <c r="H5" s="272" t="s">
        <v>4</v>
      </c>
      <c r="I5" s="272"/>
      <c r="J5" s="272"/>
      <c r="K5" s="272"/>
      <c r="L5" s="272"/>
      <c r="M5" s="273"/>
    </row>
    <row r="6" spans="1:13" ht="30" customHeight="1">
      <c r="A6" s="271"/>
      <c r="B6" s="274" t="s">
        <v>225</v>
      </c>
      <c r="C6" s="274"/>
      <c r="D6" s="274" t="s">
        <v>226</v>
      </c>
      <c r="E6" s="274"/>
      <c r="F6" s="274" t="s">
        <v>5</v>
      </c>
      <c r="G6" s="274"/>
      <c r="H6" s="274" t="s">
        <v>225</v>
      </c>
      <c r="I6" s="274"/>
      <c r="J6" s="274" t="s">
        <v>226</v>
      </c>
      <c r="K6" s="274"/>
      <c r="L6" s="274" t="s">
        <v>5</v>
      </c>
      <c r="M6" s="275"/>
    </row>
    <row r="7" spans="1:13" ht="45" customHeight="1">
      <c r="A7" s="144" t="s">
        <v>0</v>
      </c>
      <c r="B7" s="276">
        <v>25393</v>
      </c>
      <c r="C7" s="277">
        <v>25393</v>
      </c>
      <c r="D7" s="276">
        <v>32670</v>
      </c>
      <c r="E7" s="277">
        <v>32670</v>
      </c>
      <c r="F7" s="278">
        <f>(D7-B7)/B7</f>
        <v>0.28657504036545506</v>
      </c>
      <c r="G7" s="278"/>
      <c r="H7" s="276">
        <v>83583</v>
      </c>
      <c r="I7" s="277">
        <v>83583</v>
      </c>
      <c r="J7" s="276">
        <v>94447</v>
      </c>
      <c r="K7" s="277">
        <v>94447</v>
      </c>
      <c r="L7" s="278">
        <f>(J7-H7)/H7</f>
        <v>0.1299785841618511</v>
      </c>
      <c r="M7" s="279"/>
    </row>
    <row r="8" spans="1:13" ht="45" customHeight="1">
      <c r="A8" s="144" t="s">
        <v>54</v>
      </c>
      <c r="B8" s="276">
        <v>1500</v>
      </c>
      <c r="C8" s="277">
        <v>1500</v>
      </c>
      <c r="D8" s="276">
        <v>1493</v>
      </c>
      <c r="E8" s="277">
        <v>1493</v>
      </c>
      <c r="F8" s="278">
        <f>(D8-B8)/B8</f>
        <v>-0.004666666666666667</v>
      </c>
      <c r="G8" s="278"/>
      <c r="H8" s="276">
        <v>4787</v>
      </c>
      <c r="I8" s="277">
        <v>4787</v>
      </c>
      <c r="J8" s="276">
        <v>4640</v>
      </c>
      <c r="K8" s="277">
        <v>4640</v>
      </c>
      <c r="L8" s="278">
        <f>(J8-H8)/H8</f>
        <v>-0.030708167954877793</v>
      </c>
      <c r="M8" s="279"/>
    </row>
    <row r="9" spans="1:13" ht="45" customHeight="1">
      <c r="A9" s="144" t="s">
        <v>2</v>
      </c>
      <c r="B9" s="276">
        <v>11220</v>
      </c>
      <c r="C9" s="277">
        <v>11220</v>
      </c>
      <c r="D9" s="276">
        <v>11034</v>
      </c>
      <c r="E9" s="277">
        <v>11034</v>
      </c>
      <c r="F9" s="278">
        <f>(D9-B9)/B9</f>
        <v>-0.016577540106951873</v>
      </c>
      <c r="G9" s="278"/>
      <c r="H9" s="276">
        <v>33543</v>
      </c>
      <c r="I9" s="277">
        <v>33543</v>
      </c>
      <c r="J9" s="276">
        <v>34801</v>
      </c>
      <c r="K9" s="277">
        <v>34801</v>
      </c>
      <c r="L9" s="278">
        <f>(J9-H9)/H9</f>
        <v>0.03750409921593179</v>
      </c>
      <c r="M9" s="279"/>
    </row>
    <row r="10" spans="1:13" ht="45" customHeight="1" thickBot="1">
      <c r="A10" s="145" t="s">
        <v>55</v>
      </c>
      <c r="B10" s="280">
        <v>18553</v>
      </c>
      <c r="C10" s="281">
        <v>18553</v>
      </c>
      <c r="D10" s="280">
        <v>27553</v>
      </c>
      <c r="E10" s="281">
        <v>27553</v>
      </c>
      <c r="F10" s="282">
        <f>(D10-B10)/B10</f>
        <v>0.485096749851776</v>
      </c>
      <c r="G10" s="282"/>
      <c r="H10" s="280">
        <v>59213</v>
      </c>
      <c r="I10" s="281">
        <v>59213</v>
      </c>
      <c r="J10" s="280">
        <v>74908</v>
      </c>
      <c r="K10" s="281">
        <v>74908</v>
      </c>
      <c r="L10" s="282">
        <f>(J10-H10)/H10</f>
        <v>0.265060037491767</v>
      </c>
      <c r="M10" s="283"/>
    </row>
    <row r="11" spans="1:13" ht="45" customHeight="1" thickBot="1" thickTop="1">
      <c r="A11" s="146" t="s">
        <v>6</v>
      </c>
      <c r="B11" s="286">
        <f>SUM(B7:B10)</f>
        <v>56666</v>
      </c>
      <c r="C11" s="287">
        <f>SUM(C7:C10)</f>
        <v>56666</v>
      </c>
      <c r="D11" s="288">
        <f>SUM(D7:D10)</f>
        <v>72750</v>
      </c>
      <c r="E11" s="289">
        <f>SUM(E7:E10)</f>
        <v>72750</v>
      </c>
      <c r="F11" s="290">
        <f>(D11-B11)/B11</f>
        <v>0.283838633395687</v>
      </c>
      <c r="G11" s="290"/>
      <c r="H11" s="286">
        <f>SUM(H7:H10)</f>
        <v>181126</v>
      </c>
      <c r="I11" s="287">
        <f>SUM(I7:I10)</f>
        <v>181126</v>
      </c>
      <c r="J11" s="288">
        <f>SUM(J7:J10)</f>
        <v>208796</v>
      </c>
      <c r="K11" s="289">
        <f>SUM(K7:K10)</f>
        <v>208796</v>
      </c>
      <c r="L11" s="290">
        <f>(J11-H11)/H11</f>
        <v>0.1527665823791173</v>
      </c>
      <c r="M11" s="291"/>
    </row>
    <row r="12" spans="1:13" ht="39.75" customHeight="1">
      <c r="A12" s="296"/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</row>
    <row r="13" spans="1:13" s="147" customFormat="1" ht="34.5" customHeight="1" thickBot="1">
      <c r="A13" s="297" t="s">
        <v>227</v>
      </c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</row>
    <row r="14" spans="1:13" ht="30" customHeight="1">
      <c r="A14" s="298" t="s">
        <v>224</v>
      </c>
      <c r="B14" s="300" t="s">
        <v>46</v>
      </c>
      <c r="C14" s="300"/>
      <c r="D14" s="300"/>
      <c r="E14" s="300"/>
      <c r="F14" s="300"/>
      <c r="G14" s="300"/>
      <c r="H14" s="300" t="s">
        <v>4</v>
      </c>
      <c r="I14" s="300"/>
      <c r="J14" s="300"/>
      <c r="K14" s="300"/>
      <c r="L14" s="300"/>
      <c r="M14" s="301"/>
    </row>
    <row r="15" spans="1:13" ht="30" customHeight="1">
      <c r="A15" s="299"/>
      <c r="B15" s="284" t="s">
        <v>225</v>
      </c>
      <c r="C15" s="284"/>
      <c r="D15" s="284" t="s">
        <v>226</v>
      </c>
      <c r="E15" s="284"/>
      <c r="F15" s="284"/>
      <c r="G15" s="284"/>
      <c r="H15" s="284" t="s">
        <v>225</v>
      </c>
      <c r="I15" s="284"/>
      <c r="J15" s="284" t="s">
        <v>226</v>
      </c>
      <c r="K15" s="284"/>
      <c r="L15" s="284"/>
      <c r="M15" s="285"/>
    </row>
    <row r="16" spans="1:13" ht="30" customHeight="1">
      <c r="A16" s="299"/>
      <c r="B16" s="148" t="s">
        <v>77</v>
      </c>
      <c r="C16" s="148" t="s">
        <v>78</v>
      </c>
      <c r="D16" s="148" t="s">
        <v>77</v>
      </c>
      <c r="E16" s="148" t="s">
        <v>5</v>
      </c>
      <c r="F16" s="148" t="s">
        <v>78</v>
      </c>
      <c r="G16" s="148" t="s">
        <v>5</v>
      </c>
      <c r="H16" s="148" t="s">
        <v>77</v>
      </c>
      <c r="I16" s="148" t="s">
        <v>78</v>
      </c>
      <c r="J16" s="148" t="s">
        <v>77</v>
      </c>
      <c r="K16" s="148" t="s">
        <v>5</v>
      </c>
      <c r="L16" s="148" t="s">
        <v>78</v>
      </c>
      <c r="M16" s="149" t="s">
        <v>5</v>
      </c>
    </row>
    <row r="17" spans="1:13" ht="37.5" customHeight="1">
      <c r="A17" s="292" t="s">
        <v>0</v>
      </c>
      <c r="B17" s="53">
        <v>19044</v>
      </c>
      <c r="C17" s="53">
        <v>6349</v>
      </c>
      <c r="D17" s="53">
        <v>24682</v>
      </c>
      <c r="E17" s="150">
        <f>(D17-B17)/B17</f>
        <v>0.2960512497374501</v>
      </c>
      <c r="F17" s="53">
        <v>7988</v>
      </c>
      <c r="G17" s="150">
        <f>(F17-C17)/C17</f>
        <v>0.2581508899039219</v>
      </c>
      <c r="H17" s="53">
        <v>61310</v>
      </c>
      <c r="I17" s="53">
        <v>22273</v>
      </c>
      <c r="J17" s="53">
        <v>70925</v>
      </c>
      <c r="K17" s="150">
        <f>(J17-H17)/H17</f>
        <v>0.15682596640026097</v>
      </c>
      <c r="L17" s="53">
        <v>23522</v>
      </c>
      <c r="M17" s="151">
        <f>(L17-I17)/I17</f>
        <v>0.05607686436492614</v>
      </c>
    </row>
    <row r="18" spans="1:13" ht="37.5" customHeight="1">
      <c r="A18" s="292"/>
      <c r="B18" s="152">
        <v>0.3360745420534359</v>
      </c>
      <c r="C18" s="152">
        <v>0.11204249461758374</v>
      </c>
      <c r="D18" s="152">
        <v>0.33927147766323024</v>
      </c>
      <c r="E18" s="150"/>
      <c r="F18" s="152">
        <v>0.10980068728522337</v>
      </c>
      <c r="G18" s="150"/>
      <c r="H18" s="152">
        <v>0.3384936453076864</v>
      </c>
      <c r="I18" s="152">
        <v>0.1229696454401908</v>
      </c>
      <c r="J18" s="152">
        <v>0.33968562616142073</v>
      </c>
      <c r="K18" s="150"/>
      <c r="L18" s="152">
        <v>0.1126554148546907</v>
      </c>
      <c r="M18" s="151"/>
    </row>
    <row r="19" spans="1:13" ht="37.5" customHeight="1">
      <c r="A19" s="292" t="s">
        <v>228</v>
      </c>
      <c r="B19" s="53">
        <v>1451</v>
      </c>
      <c r="C19" s="53">
        <v>49</v>
      </c>
      <c r="D19" s="53">
        <v>1427</v>
      </c>
      <c r="E19" s="150">
        <f>(D19-B19)/B19</f>
        <v>-0.016540317022742935</v>
      </c>
      <c r="F19" s="53">
        <v>66</v>
      </c>
      <c r="G19" s="150">
        <f>(F19-C19)/C19</f>
        <v>0.3469387755102041</v>
      </c>
      <c r="H19" s="53">
        <v>4629</v>
      </c>
      <c r="I19" s="53">
        <v>158</v>
      </c>
      <c r="J19" s="53">
        <v>4452</v>
      </c>
      <c r="K19" s="150">
        <f>(J19-H19)/H19</f>
        <v>-0.03823720025923526</v>
      </c>
      <c r="L19" s="53">
        <v>188</v>
      </c>
      <c r="M19" s="151">
        <f>(L19-I19)/I19</f>
        <v>0.189873417721519</v>
      </c>
    </row>
    <row r="20" spans="1:13" ht="37.5" customHeight="1">
      <c r="A20" s="292"/>
      <c r="B20" s="152">
        <v>0.025606183602160024</v>
      </c>
      <c r="C20" s="152">
        <v>0.0008647160554830056</v>
      </c>
      <c r="D20" s="152">
        <v>0.019615120274914088</v>
      </c>
      <c r="E20" s="150"/>
      <c r="F20" s="152">
        <v>0.0009072164948453608</v>
      </c>
      <c r="G20" s="150"/>
      <c r="H20" s="152">
        <v>0.025556794717489482</v>
      </c>
      <c r="I20" s="152">
        <v>0.000872320925764385</v>
      </c>
      <c r="J20" s="152">
        <v>0.021322247552635107</v>
      </c>
      <c r="K20" s="150"/>
      <c r="L20" s="152">
        <v>0.0009004003908120845</v>
      </c>
      <c r="M20" s="151"/>
    </row>
    <row r="21" spans="1:13" ht="37.5" customHeight="1">
      <c r="A21" s="292" t="s">
        <v>2</v>
      </c>
      <c r="B21" s="53">
        <v>10319</v>
      </c>
      <c r="C21" s="53">
        <v>901</v>
      </c>
      <c r="D21" s="53">
        <v>10173</v>
      </c>
      <c r="E21" s="150">
        <f>(D21-B21)/B21</f>
        <v>-0.014148657815679814</v>
      </c>
      <c r="F21" s="53">
        <v>861</v>
      </c>
      <c r="G21" s="150">
        <f>(F21-C21)/C21</f>
        <v>-0.04439511653718091</v>
      </c>
      <c r="H21" s="53">
        <v>30987</v>
      </c>
      <c r="I21" s="53">
        <v>2556</v>
      </c>
      <c r="J21" s="53">
        <v>32201</v>
      </c>
      <c r="K21" s="150">
        <f>(J21-H21)/H21</f>
        <v>0.039177719688901796</v>
      </c>
      <c r="L21" s="53">
        <v>2600</v>
      </c>
      <c r="M21" s="151">
        <f>(L21-I21)/I21</f>
        <v>0.017214397496087636</v>
      </c>
    </row>
    <row r="22" spans="1:13" ht="37.5" customHeight="1">
      <c r="A22" s="292"/>
      <c r="B22" s="152">
        <v>0.18210214237814562</v>
      </c>
      <c r="C22" s="152">
        <v>0.015900187061024248</v>
      </c>
      <c r="D22" s="152">
        <v>0.13983505154639175</v>
      </c>
      <c r="E22" s="150"/>
      <c r="F22" s="152">
        <v>0.011835051546391752</v>
      </c>
      <c r="G22" s="150"/>
      <c r="H22" s="152">
        <v>0.1710798008016519</v>
      </c>
      <c r="I22" s="152">
        <v>0.014111723330720052</v>
      </c>
      <c r="J22" s="152">
        <v>0.15422230310925497</v>
      </c>
      <c r="K22" s="150"/>
      <c r="L22" s="152">
        <v>0.012452345830379892</v>
      </c>
      <c r="M22" s="151"/>
    </row>
    <row r="23" spans="1:13" ht="37.5" customHeight="1">
      <c r="A23" s="292" t="s">
        <v>55</v>
      </c>
      <c r="B23" s="53">
        <v>14518</v>
      </c>
      <c r="C23" s="53">
        <v>4035</v>
      </c>
      <c r="D23" s="53">
        <v>22438</v>
      </c>
      <c r="E23" s="150">
        <f>(D23-B23)/B23</f>
        <v>0.5455296872847499</v>
      </c>
      <c r="F23" s="53">
        <v>5115</v>
      </c>
      <c r="G23" s="150">
        <f>(F23-C23)/C23</f>
        <v>0.26765799256505574</v>
      </c>
      <c r="H23" s="53">
        <v>46621</v>
      </c>
      <c r="I23" s="53">
        <v>12592</v>
      </c>
      <c r="J23" s="53">
        <v>59980</v>
      </c>
      <c r="K23" s="150">
        <f>(J23-H23)/H23</f>
        <v>0.2865446901610862</v>
      </c>
      <c r="L23" s="53">
        <v>14928</v>
      </c>
      <c r="M23" s="151">
        <f>(L23-I23)/I23</f>
        <v>0.1855146124523507</v>
      </c>
    </row>
    <row r="24" spans="1:13" ht="37.5" customHeight="1" thickBot="1">
      <c r="A24" s="293"/>
      <c r="B24" s="153">
        <v>0.2562030141531077</v>
      </c>
      <c r="C24" s="153">
        <v>0.07120672007905976</v>
      </c>
      <c r="D24" s="153">
        <v>0.308426116838488</v>
      </c>
      <c r="E24" s="154"/>
      <c r="F24" s="153">
        <v>0.07030927835051547</v>
      </c>
      <c r="G24" s="154"/>
      <c r="H24" s="153">
        <v>0.25739540430418606</v>
      </c>
      <c r="I24" s="153">
        <v>0.069520665172311</v>
      </c>
      <c r="J24" s="153">
        <v>0.2872660395793023</v>
      </c>
      <c r="K24" s="154"/>
      <c r="L24" s="153">
        <v>0.07149562252150424</v>
      </c>
      <c r="M24" s="155"/>
    </row>
    <row r="25" spans="1:13" ht="37.5" customHeight="1" thickTop="1">
      <c r="A25" s="294" t="s">
        <v>6</v>
      </c>
      <c r="B25" s="156">
        <v>45332</v>
      </c>
      <c r="C25" s="156">
        <v>11334</v>
      </c>
      <c r="D25" s="156">
        <v>58720</v>
      </c>
      <c r="E25" s="157">
        <f>(D25-B25)/B25</f>
        <v>0.29533221565340156</v>
      </c>
      <c r="F25" s="156">
        <v>14030</v>
      </c>
      <c r="G25" s="157">
        <f>(F25-C25)/C25</f>
        <v>0.2378683606846656</v>
      </c>
      <c r="H25" s="156">
        <v>143547</v>
      </c>
      <c r="I25" s="156">
        <v>37579</v>
      </c>
      <c r="J25" s="156">
        <v>167558</v>
      </c>
      <c r="K25" s="157">
        <f>(J25-H25)/H25</f>
        <v>0.16726925675911025</v>
      </c>
      <c r="L25" s="156">
        <v>41238</v>
      </c>
      <c r="M25" s="158">
        <f>(L25-I25)/I25</f>
        <v>0.0973682109688922</v>
      </c>
    </row>
    <row r="26" spans="1:13" ht="37.5" customHeight="1" thickBot="1">
      <c r="A26" s="295"/>
      <c r="B26" s="159">
        <v>0.7999858821868493</v>
      </c>
      <c r="C26" s="159">
        <v>0.20001411781315073</v>
      </c>
      <c r="D26" s="159">
        <v>0.8071477663230241</v>
      </c>
      <c r="E26" s="160"/>
      <c r="F26" s="159">
        <v>0.19285223367697593</v>
      </c>
      <c r="G26" s="160"/>
      <c r="H26" s="159">
        <v>0.7925256451310138</v>
      </c>
      <c r="I26" s="159">
        <v>0.20747435486898624</v>
      </c>
      <c r="J26" s="159">
        <v>0.802496216402613</v>
      </c>
      <c r="K26" s="160"/>
      <c r="L26" s="159">
        <v>0.19750378359738693</v>
      </c>
      <c r="M26" s="161"/>
    </row>
  </sheetData>
  <sheetProtection/>
  <mergeCells count="56">
    <mergeCell ref="A17:A18"/>
    <mergeCell ref="A19:A20"/>
    <mergeCell ref="A21:A22"/>
    <mergeCell ref="A23:A24"/>
    <mergeCell ref="A25:A26"/>
    <mergeCell ref="A12:M12"/>
    <mergeCell ref="A13:M13"/>
    <mergeCell ref="A14:A16"/>
    <mergeCell ref="B14:G14"/>
    <mergeCell ref="H14:M14"/>
    <mergeCell ref="B15:C15"/>
    <mergeCell ref="D15:G15"/>
    <mergeCell ref="H15:I15"/>
    <mergeCell ref="J15:M15"/>
    <mergeCell ref="B11:C11"/>
    <mergeCell ref="D11:E11"/>
    <mergeCell ref="F11:G11"/>
    <mergeCell ref="H11:I11"/>
    <mergeCell ref="J11:K11"/>
    <mergeCell ref="L11:M11"/>
    <mergeCell ref="B10:C10"/>
    <mergeCell ref="D10:E10"/>
    <mergeCell ref="F10:G10"/>
    <mergeCell ref="H10:I10"/>
    <mergeCell ref="J10:K10"/>
    <mergeCell ref="L10:M10"/>
    <mergeCell ref="B9:C9"/>
    <mergeCell ref="D9:E9"/>
    <mergeCell ref="F9:G9"/>
    <mergeCell ref="H9:I9"/>
    <mergeCell ref="J9:K9"/>
    <mergeCell ref="L9:M9"/>
    <mergeCell ref="B8:C8"/>
    <mergeCell ref="D8:E8"/>
    <mergeCell ref="F8:G8"/>
    <mergeCell ref="H8:I8"/>
    <mergeCell ref="J8:K8"/>
    <mergeCell ref="L8:M8"/>
    <mergeCell ref="J6:K6"/>
    <mergeCell ref="L6:M6"/>
    <mergeCell ref="B7:C7"/>
    <mergeCell ref="D7:E7"/>
    <mergeCell ref="F7:G7"/>
    <mergeCell ref="H7:I7"/>
    <mergeCell ref="J7:K7"/>
    <mergeCell ref="L7:M7"/>
    <mergeCell ref="A1:M1"/>
    <mergeCell ref="A2:M2"/>
    <mergeCell ref="A3:M3"/>
    <mergeCell ref="A5:A6"/>
    <mergeCell ref="B5:G5"/>
    <mergeCell ref="H5:M5"/>
    <mergeCell ref="B6:C6"/>
    <mergeCell ref="D6:E6"/>
    <mergeCell ref="F6:G6"/>
    <mergeCell ref="H6:I6"/>
  </mergeCells>
  <printOptions horizontalCentered="1"/>
  <pageMargins left="0.7086614173228347" right="0.7086614173228347" top="1.1811023622047245" bottom="1.1811023622047245" header="0" footer="0"/>
  <pageSetup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SheetLayoutView="100" zoomScalePageLayoutView="0" workbookViewId="0" topLeftCell="A16">
      <selection activeCell="C16" sqref="C16"/>
    </sheetView>
  </sheetViews>
  <sheetFormatPr defaultColWidth="8.88671875" defaultRowHeight="13.5"/>
  <cols>
    <col min="1" max="1" width="20.77734375" style="191" customWidth="1"/>
    <col min="2" max="3" width="14.3359375" style="162" customWidth="1"/>
    <col min="4" max="4" width="14.77734375" style="162" customWidth="1"/>
    <col min="5" max="6" width="14.3359375" style="162" customWidth="1"/>
    <col min="7" max="7" width="14.77734375" style="162" customWidth="1"/>
    <col min="8" max="16384" width="8.88671875" style="162" customWidth="1"/>
  </cols>
  <sheetData>
    <row r="1" spans="1:7" ht="27.75" customHeight="1" thickBot="1">
      <c r="A1" s="302" t="s">
        <v>229</v>
      </c>
      <c r="B1" s="302"/>
      <c r="C1" s="302"/>
      <c r="D1" s="302"/>
      <c r="E1" s="302"/>
      <c r="F1" s="302"/>
      <c r="G1" s="302"/>
    </row>
    <row r="2" spans="1:7" ht="21.75" customHeight="1">
      <c r="A2" s="298" t="s">
        <v>83</v>
      </c>
      <c r="B2" s="300" t="s">
        <v>46</v>
      </c>
      <c r="C2" s="300"/>
      <c r="D2" s="300"/>
      <c r="E2" s="300" t="s">
        <v>4</v>
      </c>
      <c r="F2" s="300"/>
      <c r="G2" s="301"/>
    </row>
    <row r="3" spans="1:7" ht="21.75" customHeight="1">
      <c r="A3" s="299"/>
      <c r="B3" s="148" t="s">
        <v>225</v>
      </c>
      <c r="C3" s="148" t="s">
        <v>226</v>
      </c>
      <c r="D3" s="148" t="s">
        <v>5</v>
      </c>
      <c r="E3" s="148" t="s">
        <v>225</v>
      </c>
      <c r="F3" s="148" t="s">
        <v>226</v>
      </c>
      <c r="G3" s="149" t="s">
        <v>5</v>
      </c>
    </row>
    <row r="4" spans="1:9" ht="21.75" customHeight="1">
      <c r="A4" s="72" t="s">
        <v>86</v>
      </c>
      <c r="B4" s="163">
        <v>17079</v>
      </c>
      <c r="C4" s="163">
        <v>23042</v>
      </c>
      <c r="D4" s="152">
        <f>(C4-B4)/B4</f>
        <v>0.3491422214415364</v>
      </c>
      <c r="E4" s="163">
        <v>54487</v>
      </c>
      <c r="F4" s="163">
        <v>65617</v>
      </c>
      <c r="G4" s="164">
        <f>(F4-E4)/E4</f>
        <v>0.20426890817993282</v>
      </c>
      <c r="H4" s="165"/>
      <c r="I4" s="165"/>
    </row>
    <row r="5" spans="1:9" ht="21.75" customHeight="1">
      <c r="A5" s="72" t="s">
        <v>87</v>
      </c>
      <c r="B5" s="163">
        <v>1530</v>
      </c>
      <c r="C5" s="163">
        <v>1862</v>
      </c>
      <c r="D5" s="152">
        <f aca="true" t="shared" si="0" ref="D5:D18">(C5-B5)/B5</f>
        <v>0.2169934640522876</v>
      </c>
      <c r="E5" s="163">
        <v>4821</v>
      </c>
      <c r="F5" s="163">
        <v>5518</v>
      </c>
      <c r="G5" s="164">
        <f aca="true" t="shared" si="1" ref="G5:G18">(F5-E5)/E5</f>
        <v>0.14457581414644266</v>
      </c>
      <c r="H5" s="165"/>
      <c r="I5" s="165"/>
    </row>
    <row r="6" spans="1:9" ht="21.75" customHeight="1">
      <c r="A6" s="72" t="s">
        <v>88</v>
      </c>
      <c r="B6" s="163">
        <v>1410</v>
      </c>
      <c r="C6" s="163">
        <v>1844</v>
      </c>
      <c r="D6" s="152">
        <f t="shared" si="0"/>
        <v>0.3078014184397163</v>
      </c>
      <c r="E6" s="163">
        <v>4573</v>
      </c>
      <c r="F6" s="163">
        <v>5345</v>
      </c>
      <c r="G6" s="164">
        <f t="shared" si="1"/>
        <v>0.1688169691668489</v>
      </c>
      <c r="H6" s="165"/>
      <c r="I6" s="165"/>
    </row>
    <row r="7" spans="1:9" ht="21.75" customHeight="1">
      <c r="A7" s="72" t="s">
        <v>89</v>
      </c>
      <c r="B7" s="163">
        <v>2262</v>
      </c>
      <c r="C7" s="163">
        <v>2342</v>
      </c>
      <c r="D7" s="152">
        <f t="shared" si="0"/>
        <v>0.03536693191865606</v>
      </c>
      <c r="E7" s="163">
        <v>6749</v>
      </c>
      <c r="F7" s="163">
        <v>7089</v>
      </c>
      <c r="G7" s="164">
        <f t="shared" si="1"/>
        <v>0.05037783375314862</v>
      </c>
      <c r="H7" s="165"/>
      <c r="I7" s="165"/>
    </row>
    <row r="8" spans="1:9" ht="21.75" customHeight="1">
      <c r="A8" s="72" t="s">
        <v>90</v>
      </c>
      <c r="B8" s="163">
        <v>635</v>
      </c>
      <c r="C8" s="163">
        <v>783</v>
      </c>
      <c r="D8" s="152">
        <f t="shared" si="0"/>
        <v>0.23307086614173228</v>
      </c>
      <c r="E8" s="163">
        <v>2009</v>
      </c>
      <c r="F8" s="163">
        <v>2423</v>
      </c>
      <c r="G8" s="164">
        <f t="shared" si="1"/>
        <v>0.20607267297162768</v>
      </c>
      <c r="H8" s="165"/>
      <c r="I8" s="165"/>
    </row>
    <row r="9" spans="1:9" ht="21.75" customHeight="1">
      <c r="A9" s="72" t="s">
        <v>91</v>
      </c>
      <c r="B9" s="163">
        <v>2119</v>
      </c>
      <c r="C9" s="163">
        <v>2760</v>
      </c>
      <c r="D9" s="152">
        <f t="shared" si="0"/>
        <v>0.3025011798017933</v>
      </c>
      <c r="E9" s="163">
        <v>6415</v>
      </c>
      <c r="F9" s="163">
        <v>8016</v>
      </c>
      <c r="G9" s="164">
        <f t="shared" si="1"/>
        <v>0.2495713172252533</v>
      </c>
      <c r="H9" s="165"/>
      <c r="I9" s="165"/>
    </row>
    <row r="10" spans="1:9" ht="21.75" customHeight="1">
      <c r="A10" s="72" t="s">
        <v>92</v>
      </c>
      <c r="B10" s="163">
        <v>401</v>
      </c>
      <c r="C10" s="163">
        <v>529</v>
      </c>
      <c r="D10" s="152">
        <f t="shared" si="0"/>
        <v>0.3192019950124688</v>
      </c>
      <c r="E10" s="163">
        <v>1209</v>
      </c>
      <c r="F10" s="163">
        <v>1379</v>
      </c>
      <c r="G10" s="164">
        <f t="shared" si="1"/>
        <v>0.14061207609594706</v>
      </c>
      <c r="H10" s="165"/>
      <c r="I10" s="165"/>
    </row>
    <row r="11" spans="1:9" ht="21.75" customHeight="1">
      <c r="A11" s="72" t="s">
        <v>93</v>
      </c>
      <c r="B11" s="163">
        <v>12356</v>
      </c>
      <c r="C11" s="163">
        <v>15133</v>
      </c>
      <c r="D11" s="152">
        <f t="shared" si="0"/>
        <v>0.2247491097442538</v>
      </c>
      <c r="E11" s="163">
        <v>39362</v>
      </c>
      <c r="F11" s="163">
        <v>43496</v>
      </c>
      <c r="G11" s="164">
        <f t="shared" si="1"/>
        <v>0.10502515116101824</v>
      </c>
      <c r="H11" s="165"/>
      <c r="I11" s="165"/>
    </row>
    <row r="12" spans="1:9" ht="21.75" customHeight="1">
      <c r="A12" s="72" t="s">
        <v>94</v>
      </c>
      <c r="B12" s="163">
        <v>700</v>
      </c>
      <c r="C12" s="163">
        <v>787</v>
      </c>
      <c r="D12" s="152">
        <f t="shared" si="0"/>
        <v>0.12428571428571429</v>
      </c>
      <c r="E12" s="163">
        <v>2017</v>
      </c>
      <c r="F12" s="163">
        <v>2101</v>
      </c>
      <c r="G12" s="164">
        <f t="shared" si="1"/>
        <v>0.04164600892414477</v>
      </c>
      <c r="H12" s="165"/>
      <c r="I12" s="165"/>
    </row>
    <row r="13" spans="1:9" ht="21.75" customHeight="1">
      <c r="A13" s="166" t="s">
        <v>230</v>
      </c>
      <c r="B13" s="167">
        <v>865</v>
      </c>
      <c r="C13" s="168">
        <v>1138</v>
      </c>
      <c r="D13" s="169">
        <f t="shared" si="0"/>
        <v>0.315606936416185</v>
      </c>
      <c r="E13" s="168">
        <v>2794</v>
      </c>
      <c r="F13" s="168">
        <v>3097</v>
      </c>
      <c r="G13" s="170">
        <f t="shared" si="1"/>
        <v>0.10844667143879742</v>
      </c>
      <c r="H13" s="165"/>
      <c r="I13" s="165"/>
    </row>
    <row r="14" spans="1:9" ht="21.75" customHeight="1">
      <c r="A14" s="166" t="s">
        <v>231</v>
      </c>
      <c r="B14" s="167">
        <v>1541</v>
      </c>
      <c r="C14" s="167">
        <v>2233</v>
      </c>
      <c r="D14" s="169">
        <f t="shared" si="0"/>
        <v>0.4490590525632706</v>
      </c>
      <c r="E14" s="167">
        <v>4630</v>
      </c>
      <c r="F14" s="167">
        <v>5656</v>
      </c>
      <c r="G14" s="170">
        <f t="shared" si="1"/>
        <v>0.22159827213822894</v>
      </c>
      <c r="H14" s="165"/>
      <c r="I14" s="165"/>
    </row>
    <row r="15" spans="1:9" ht="21.75" customHeight="1">
      <c r="A15" s="166" t="s">
        <v>232</v>
      </c>
      <c r="B15" s="168">
        <v>800</v>
      </c>
      <c r="C15" s="168">
        <v>939</v>
      </c>
      <c r="D15" s="169">
        <f t="shared" si="0"/>
        <v>0.17375</v>
      </c>
      <c r="E15" s="168">
        <v>2547</v>
      </c>
      <c r="F15" s="168">
        <v>2539</v>
      </c>
      <c r="G15" s="170">
        <f t="shared" si="1"/>
        <v>-0.0031409501374165686</v>
      </c>
      <c r="H15" s="165"/>
      <c r="I15" s="165"/>
    </row>
    <row r="16" spans="1:9" ht="21.75" customHeight="1">
      <c r="A16" s="166" t="s">
        <v>233</v>
      </c>
      <c r="B16" s="167">
        <v>532</v>
      </c>
      <c r="C16" s="167">
        <v>703</v>
      </c>
      <c r="D16" s="169">
        <f t="shared" si="0"/>
        <v>0.32142857142857145</v>
      </c>
      <c r="E16" s="167">
        <v>1899</v>
      </c>
      <c r="F16" s="167">
        <v>2100</v>
      </c>
      <c r="G16" s="170">
        <f t="shared" si="1"/>
        <v>0.10584518167456557</v>
      </c>
      <c r="H16" s="165"/>
      <c r="I16" s="165"/>
    </row>
    <row r="17" spans="1:9" ht="21.75" customHeight="1">
      <c r="A17" s="166" t="s">
        <v>234</v>
      </c>
      <c r="B17" s="168">
        <v>1467</v>
      </c>
      <c r="C17" s="168">
        <v>2395</v>
      </c>
      <c r="D17" s="169">
        <f t="shared" si="0"/>
        <v>0.632583503749148</v>
      </c>
      <c r="E17" s="168">
        <v>4842</v>
      </c>
      <c r="F17" s="168">
        <v>6960</v>
      </c>
      <c r="G17" s="170">
        <f t="shared" si="1"/>
        <v>0.43742255266418834</v>
      </c>
      <c r="H17" s="165"/>
      <c r="I17" s="165"/>
    </row>
    <row r="18" spans="1:9" ht="21.75" customHeight="1">
      <c r="A18" s="166" t="s">
        <v>235</v>
      </c>
      <c r="B18" s="167">
        <v>1283</v>
      </c>
      <c r="C18" s="167">
        <v>1568</v>
      </c>
      <c r="D18" s="169">
        <f t="shared" si="0"/>
        <v>0.2221356196414653</v>
      </c>
      <c r="E18" s="167">
        <v>3958</v>
      </c>
      <c r="F18" s="167">
        <v>4544</v>
      </c>
      <c r="G18" s="170">
        <f t="shared" si="1"/>
        <v>0.1480545730166751</v>
      </c>
      <c r="H18" s="165"/>
      <c r="I18" s="165"/>
    </row>
    <row r="19" spans="1:9" ht="21.75" customHeight="1">
      <c r="A19" s="72" t="s">
        <v>101</v>
      </c>
      <c r="B19" s="163">
        <v>164</v>
      </c>
      <c r="C19" s="163">
        <v>450</v>
      </c>
      <c r="D19" s="152">
        <f>(C19-B19)/B19</f>
        <v>1.7439024390243902</v>
      </c>
      <c r="E19" s="163">
        <v>646</v>
      </c>
      <c r="F19" s="163">
        <v>1023</v>
      </c>
      <c r="G19" s="164">
        <f>(F19-E19)/E19</f>
        <v>0.5835913312693498</v>
      </c>
      <c r="H19" s="165"/>
      <c r="I19" s="165"/>
    </row>
    <row r="20" spans="1:9" ht="21.75" customHeight="1">
      <c r="A20" s="220" t="s">
        <v>285</v>
      </c>
      <c r="B20" s="172">
        <v>62</v>
      </c>
      <c r="C20" s="163">
        <v>89</v>
      </c>
      <c r="D20" s="152">
        <f>(C20-B20)/B20</f>
        <v>0.43548387096774194</v>
      </c>
      <c r="E20" s="172">
        <v>235</v>
      </c>
      <c r="F20" s="172">
        <v>220</v>
      </c>
      <c r="G20" s="164">
        <f>(F20-E20)/E20</f>
        <v>-0.06382978723404255</v>
      </c>
      <c r="H20" s="165"/>
      <c r="I20" s="165"/>
    </row>
    <row r="21" spans="1:9" ht="21.75" customHeight="1" thickBot="1">
      <c r="A21" s="221" t="s">
        <v>236</v>
      </c>
      <c r="B21" s="173">
        <v>126</v>
      </c>
      <c r="C21" s="173">
        <v>123</v>
      </c>
      <c r="D21" s="153">
        <f>(C21-B21)/B21</f>
        <v>-0.023809523809523808</v>
      </c>
      <c r="E21" s="173">
        <v>354</v>
      </c>
      <c r="F21" s="173">
        <v>435</v>
      </c>
      <c r="G21" s="174">
        <f>(F21-E21)/E21</f>
        <v>0.2288135593220339</v>
      </c>
      <c r="H21" s="165"/>
      <c r="I21" s="165"/>
    </row>
    <row r="22" spans="1:7" ht="21.75" customHeight="1" thickBot="1" thickTop="1">
      <c r="A22" s="175" t="s">
        <v>6</v>
      </c>
      <c r="B22" s="176">
        <f>SUM(B4:B21)</f>
        <v>45332</v>
      </c>
      <c r="C22" s="176">
        <f>SUM(C4:C21)</f>
        <v>58720</v>
      </c>
      <c r="D22" s="177">
        <f>(C22-B22)/B22</f>
        <v>0.29533221565340156</v>
      </c>
      <c r="E22" s="176">
        <f>SUM(E4:E21)</f>
        <v>143547</v>
      </c>
      <c r="F22" s="176">
        <f>SUM(F4:F21)</f>
        <v>167558</v>
      </c>
      <c r="G22" s="178">
        <f>(F22-E22)/E22</f>
        <v>0.16726925675911025</v>
      </c>
    </row>
    <row r="23" spans="1:7" ht="16.5">
      <c r="A23" s="226" t="s">
        <v>237</v>
      </c>
      <c r="B23" s="180"/>
      <c r="C23" s="180"/>
      <c r="D23" s="181"/>
      <c r="E23" s="180"/>
      <c r="F23" s="180"/>
      <c r="G23" s="181"/>
    </row>
    <row r="24" spans="1:7" ht="10.5" customHeight="1">
      <c r="A24" s="179"/>
      <c r="B24" s="180"/>
      <c r="C24" s="180"/>
      <c r="D24" s="181"/>
      <c r="E24" s="180"/>
      <c r="F24" s="180"/>
      <c r="G24" s="181"/>
    </row>
    <row r="25" spans="1:7" ht="21" thickBot="1">
      <c r="A25" s="302" t="s">
        <v>238</v>
      </c>
      <c r="B25" s="302"/>
      <c r="C25" s="302"/>
      <c r="D25" s="302"/>
      <c r="E25" s="302"/>
      <c r="F25" s="302"/>
      <c r="G25" s="302"/>
    </row>
    <row r="26" spans="1:7" ht="21.75" customHeight="1">
      <c r="A26" s="298" t="s">
        <v>106</v>
      </c>
      <c r="B26" s="300" t="s">
        <v>46</v>
      </c>
      <c r="C26" s="300"/>
      <c r="D26" s="300"/>
      <c r="E26" s="300" t="s">
        <v>4</v>
      </c>
      <c r="F26" s="300"/>
      <c r="G26" s="301"/>
    </row>
    <row r="27" spans="1:7" ht="21.75" customHeight="1">
      <c r="A27" s="299"/>
      <c r="B27" s="148" t="s">
        <v>225</v>
      </c>
      <c r="C27" s="148" t="s">
        <v>226</v>
      </c>
      <c r="D27" s="148" t="s">
        <v>5</v>
      </c>
      <c r="E27" s="148" t="s">
        <v>225</v>
      </c>
      <c r="F27" s="148" t="s">
        <v>226</v>
      </c>
      <c r="G27" s="149" t="s">
        <v>5</v>
      </c>
    </row>
    <row r="28" spans="1:9" ht="21.75" customHeight="1">
      <c r="A28" s="72" t="s">
        <v>239</v>
      </c>
      <c r="B28" s="182">
        <v>3741</v>
      </c>
      <c r="C28" s="182">
        <v>4472</v>
      </c>
      <c r="D28" s="183">
        <f>(C28-B28)/B28</f>
        <v>0.19540229885057472</v>
      </c>
      <c r="E28" s="182">
        <v>12800</v>
      </c>
      <c r="F28" s="182">
        <v>13485</v>
      </c>
      <c r="G28" s="184">
        <f>(F28-E28)/E28</f>
        <v>0.053515625</v>
      </c>
      <c r="H28" s="165"/>
      <c r="I28" s="165"/>
    </row>
    <row r="29" spans="1:9" ht="21.75" customHeight="1">
      <c r="A29" s="72" t="s">
        <v>240</v>
      </c>
      <c r="B29" s="182">
        <v>2764</v>
      </c>
      <c r="C29" s="182">
        <v>3540</v>
      </c>
      <c r="D29" s="183">
        <f aca="true" t="shared" si="2" ref="D29:D44">(C29-B29)/B29</f>
        <v>0.28075253256150506</v>
      </c>
      <c r="E29" s="182">
        <v>9406</v>
      </c>
      <c r="F29" s="182">
        <v>10290</v>
      </c>
      <c r="G29" s="184">
        <f aca="true" t="shared" si="3" ref="G29:G44">(F29-E29)/E29</f>
        <v>0.09398256432064639</v>
      </c>
      <c r="H29" s="165"/>
      <c r="I29" s="165"/>
    </row>
    <row r="30" spans="1:9" ht="21.75" customHeight="1">
      <c r="A30" s="72" t="s">
        <v>241</v>
      </c>
      <c r="B30" s="182">
        <v>591</v>
      </c>
      <c r="C30" s="182">
        <v>844</v>
      </c>
      <c r="D30" s="183">
        <f t="shared" si="2"/>
        <v>0.428087986463621</v>
      </c>
      <c r="E30" s="182">
        <v>1904</v>
      </c>
      <c r="F30" s="182">
        <v>2310</v>
      </c>
      <c r="G30" s="184">
        <f t="shared" si="3"/>
        <v>0.21323529411764705</v>
      </c>
      <c r="H30" s="165"/>
      <c r="I30" s="165"/>
    </row>
    <row r="31" spans="1:9" ht="21.75" customHeight="1">
      <c r="A31" s="72" t="s">
        <v>242</v>
      </c>
      <c r="B31" s="182">
        <v>265</v>
      </c>
      <c r="C31" s="182">
        <v>446</v>
      </c>
      <c r="D31" s="183">
        <f t="shared" si="2"/>
        <v>0.6830188679245283</v>
      </c>
      <c r="E31" s="182">
        <v>990</v>
      </c>
      <c r="F31" s="182">
        <v>1266</v>
      </c>
      <c r="G31" s="184">
        <f t="shared" si="3"/>
        <v>0.2787878787878788</v>
      </c>
      <c r="H31" s="165"/>
      <c r="I31" s="165"/>
    </row>
    <row r="32" spans="1:9" ht="21.75" customHeight="1">
      <c r="A32" s="72" t="s">
        <v>243</v>
      </c>
      <c r="B32" s="182">
        <v>180</v>
      </c>
      <c r="C32" s="182">
        <v>179</v>
      </c>
      <c r="D32" s="183">
        <f t="shared" si="2"/>
        <v>-0.005555555555555556</v>
      </c>
      <c r="E32" s="182">
        <v>641</v>
      </c>
      <c r="F32" s="182">
        <v>524</v>
      </c>
      <c r="G32" s="184">
        <f t="shared" si="3"/>
        <v>-0.18252730109204368</v>
      </c>
      <c r="H32" s="165"/>
      <c r="I32" s="165"/>
    </row>
    <row r="33" spans="1:9" ht="21.75" customHeight="1">
      <c r="A33" s="72" t="s">
        <v>244</v>
      </c>
      <c r="B33" s="182">
        <v>276</v>
      </c>
      <c r="C33" s="182">
        <v>311</v>
      </c>
      <c r="D33" s="183">
        <f t="shared" si="2"/>
        <v>0.12681159420289856</v>
      </c>
      <c r="E33" s="182">
        <v>792</v>
      </c>
      <c r="F33" s="182">
        <v>996</v>
      </c>
      <c r="G33" s="184">
        <f t="shared" si="3"/>
        <v>0.25757575757575757</v>
      </c>
      <c r="H33" s="165"/>
      <c r="I33" s="165"/>
    </row>
    <row r="34" spans="1:9" ht="21.75" customHeight="1">
      <c r="A34" s="72" t="s">
        <v>245</v>
      </c>
      <c r="B34" s="182">
        <v>199</v>
      </c>
      <c r="C34" s="182">
        <v>319</v>
      </c>
      <c r="D34" s="183">
        <f t="shared" si="2"/>
        <v>0.6030150753768844</v>
      </c>
      <c r="E34" s="182">
        <v>732</v>
      </c>
      <c r="F34" s="182">
        <v>814</v>
      </c>
      <c r="G34" s="184">
        <f t="shared" si="3"/>
        <v>0.11202185792349727</v>
      </c>
      <c r="H34" s="165"/>
      <c r="I34" s="165"/>
    </row>
    <row r="35" spans="1:9" ht="21.75" customHeight="1">
      <c r="A35" s="72" t="s">
        <v>246</v>
      </c>
      <c r="B35" s="182">
        <v>200</v>
      </c>
      <c r="C35" s="182">
        <v>187</v>
      </c>
      <c r="D35" s="183">
        <f t="shared" si="2"/>
        <v>-0.065</v>
      </c>
      <c r="E35" s="182">
        <v>634</v>
      </c>
      <c r="F35" s="182">
        <v>578</v>
      </c>
      <c r="G35" s="184">
        <f t="shared" si="3"/>
        <v>-0.08832807570977919</v>
      </c>
      <c r="H35" s="165"/>
      <c r="I35" s="165"/>
    </row>
    <row r="36" spans="1:9" ht="21.75" customHeight="1">
      <c r="A36" s="72" t="s">
        <v>247</v>
      </c>
      <c r="B36" s="182">
        <v>77</v>
      </c>
      <c r="C36" s="182">
        <v>75</v>
      </c>
      <c r="D36" s="183">
        <f t="shared" si="2"/>
        <v>-0.025974025974025976</v>
      </c>
      <c r="E36" s="182">
        <v>260</v>
      </c>
      <c r="F36" s="182">
        <v>226</v>
      </c>
      <c r="G36" s="184">
        <f t="shared" si="3"/>
        <v>-0.13076923076923078</v>
      </c>
      <c r="H36" s="165"/>
      <c r="I36" s="165"/>
    </row>
    <row r="37" spans="1:9" ht="21.75" customHeight="1">
      <c r="A37" s="72" t="s">
        <v>248</v>
      </c>
      <c r="B37" s="182">
        <v>98</v>
      </c>
      <c r="C37" s="182">
        <v>108</v>
      </c>
      <c r="D37" s="183">
        <f t="shared" si="2"/>
        <v>0.10204081632653061</v>
      </c>
      <c r="E37" s="182">
        <v>333</v>
      </c>
      <c r="F37" s="182">
        <v>350</v>
      </c>
      <c r="G37" s="184">
        <f t="shared" si="3"/>
        <v>0.05105105105105105</v>
      </c>
      <c r="H37" s="165"/>
      <c r="I37" s="165"/>
    </row>
    <row r="38" spans="1:9" ht="21.75" customHeight="1">
      <c r="A38" s="72" t="s">
        <v>249</v>
      </c>
      <c r="B38" s="182">
        <v>74</v>
      </c>
      <c r="C38" s="182">
        <v>153</v>
      </c>
      <c r="D38" s="183">
        <f t="shared" si="2"/>
        <v>1.0675675675675675</v>
      </c>
      <c r="E38" s="182">
        <v>332</v>
      </c>
      <c r="F38" s="182">
        <v>448</v>
      </c>
      <c r="G38" s="184">
        <f t="shared" si="3"/>
        <v>0.3493975903614458</v>
      </c>
      <c r="H38" s="165"/>
      <c r="I38" s="165"/>
    </row>
    <row r="39" spans="1:9" ht="21.75" customHeight="1">
      <c r="A39" s="72" t="s">
        <v>250</v>
      </c>
      <c r="B39" s="182">
        <v>93</v>
      </c>
      <c r="C39" s="182">
        <v>140</v>
      </c>
      <c r="D39" s="183">
        <f t="shared" si="2"/>
        <v>0.5053763440860215</v>
      </c>
      <c r="E39" s="182">
        <v>324</v>
      </c>
      <c r="F39" s="182">
        <v>343</v>
      </c>
      <c r="G39" s="184">
        <f t="shared" si="3"/>
        <v>0.05864197530864197</v>
      </c>
      <c r="H39" s="165"/>
      <c r="I39" s="165"/>
    </row>
    <row r="40" spans="1:9" ht="21.75" customHeight="1">
      <c r="A40" s="72" t="s">
        <v>251</v>
      </c>
      <c r="B40" s="182">
        <v>252</v>
      </c>
      <c r="C40" s="182">
        <v>442</v>
      </c>
      <c r="D40" s="183">
        <f t="shared" si="2"/>
        <v>0.753968253968254</v>
      </c>
      <c r="E40" s="182">
        <v>765</v>
      </c>
      <c r="F40" s="182">
        <v>1135</v>
      </c>
      <c r="G40" s="184">
        <f t="shared" si="3"/>
        <v>0.48366013071895425</v>
      </c>
      <c r="H40" s="165"/>
      <c r="I40" s="165"/>
    </row>
    <row r="41" spans="1:9" ht="21.75" customHeight="1">
      <c r="A41" s="72" t="s">
        <v>252</v>
      </c>
      <c r="B41" s="182">
        <v>67</v>
      </c>
      <c r="C41" s="182">
        <v>66</v>
      </c>
      <c r="D41" s="183">
        <f t="shared" si="2"/>
        <v>-0.014925373134328358</v>
      </c>
      <c r="E41" s="182">
        <v>162</v>
      </c>
      <c r="F41" s="182">
        <v>166</v>
      </c>
      <c r="G41" s="184">
        <f t="shared" si="3"/>
        <v>0.024691358024691357</v>
      </c>
      <c r="H41" s="165"/>
      <c r="I41" s="165"/>
    </row>
    <row r="42" spans="1:9" ht="21.75" customHeight="1">
      <c r="A42" s="72" t="s">
        <v>253</v>
      </c>
      <c r="B42" s="182">
        <v>62</v>
      </c>
      <c r="C42" s="182">
        <v>52</v>
      </c>
      <c r="D42" s="183">
        <f t="shared" si="2"/>
        <v>-0.16129032258064516</v>
      </c>
      <c r="E42" s="182">
        <v>165</v>
      </c>
      <c r="F42" s="182">
        <v>174</v>
      </c>
      <c r="G42" s="184">
        <f t="shared" si="3"/>
        <v>0.05454545454545454</v>
      </c>
      <c r="H42" s="165"/>
      <c r="I42" s="165"/>
    </row>
    <row r="43" spans="1:9" ht="21.75" customHeight="1" thickBot="1">
      <c r="A43" s="171" t="s">
        <v>103</v>
      </c>
      <c r="B43" s="185">
        <v>2395</v>
      </c>
      <c r="C43" s="185">
        <v>2696</v>
      </c>
      <c r="D43" s="186">
        <f t="shared" si="2"/>
        <v>0.125678496868476</v>
      </c>
      <c r="E43" s="185">
        <v>7339</v>
      </c>
      <c r="F43" s="185">
        <v>8133</v>
      </c>
      <c r="G43" s="187">
        <f t="shared" si="3"/>
        <v>0.10818912658400327</v>
      </c>
      <c r="H43" s="165"/>
      <c r="I43" s="165"/>
    </row>
    <row r="44" spans="1:7" ht="21.75" customHeight="1" thickBot="1" thickTop="1">
      <c r="A44" s="175" t="s">
        <v>80</v>
      </c>
      <c r="B44" s="188">
        <f>SUM(B28:B43)</f>
        <v>11334</v>
      </c>
      <c r="C44" s="188">
        <f>SUM(C28:C43)</f>
        <v>14030</v>
      </c>
      <c r="D44" s="189">
        <f t="shared" si="2"/>
        <v>0.2378683606846656</v>
      </c>
      <c r="E44" s="188">
        <f>SUM(E28:E43)</f>
        <v>37579</v>
      </c>
      <c r="F44" s="188">
        <f>SUM(F28:F43)</f>
        <v>41238</v>
      </c>
      <c r="G44" s="190">
        <f t="shared" si="3"/>
        <v>0.0973682109688922</v>
      </c>
    </row>
  </sheetData>
  <sheetProtection/>
  <mergeCells count="8">
    <mergeCell ref="A1:G1"/>
    <mergeCell ref="A2:A3"/>
    <mergeCell ref="B2:D2"/>
    <mergeCell ref="E2:G2"/>
    <mergeCell ref="A25:G25"/>
    <mergeCell ref="A26:A27"/>
    <mergeCell ref="B26:D26"/>
    <mergeCell ref="E26:G26"/>
  </mergeCells>
  <printOptions horizontalCentered="1"/>
  <pageMargins left="0.7086614173228347" right="0.7086614173228347" top="1.1811023622047245" bottom="1.1811023622047245" header="0" footer="0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SheetLayoutView="100" zoomScalePageLayoutView="0" workbookViewId="0" topLeftCell="A1">
      <selection activeCell="A20" sqref="A20:G21"/>
    </sheetView>
  </sheetViews>
  <sheetFormatPr defaultColWidth="8.88671875" defaultRowHeight="13.5"/>
  <cols>
    <col min="1" max="1" width="22.3359375" style="194" customWidth="1"/>
    <col min="2" max="7" width="14.3359375" style="194" customWidth="1"/>
    <col min="8" max="16384" width="8.88671875" style="194" customWidth="1"/>
  </cols>
  <sheetData>
    <row r="1" spans="1:7" s="192" customFormat="1" ht="24.75" customHeight="1">
      <c r="A1" s="269" t="s">
        <v>254</v>
      </c>
      <c r="B1" s="269"/>
      <c r="C1" s="269"/>
      <c r="D1" s="269"/>
      <c r="E1" s="269"/>
      <c r="F1" s="269"/>
      <c r="G1" s="269"/>
    </row>
    <row r="2" ht="15.75" customHeight="1" thickBot="1">
      <c r="A2" s="193"/>
    </row>
    <row r="3" spans="1:7" ht="34.5" customHeight="1">
      <c r="A3" s="270" t="s">
        <v>3</v>
      </c>
      <c r="B3" s="272" t="s">
        <v>255</v>
      </c>
      <c r="C3" s="272"/>
      <c r="D3" s="272"/>
      <c r="E3" s="272" t="s">
        <v>4</v>
      </c>
      <c r="F3" s="272"/>
      <c r="G3" s="273"/>
    </row>
    <row r="4" spans="1:7" ht="34.5" customHeight="1">
      <c r="A4" s="271"/>
      <c r="B4" s="195" t="s">
        <v>225</v>
      </c>
      <c r="C4" s="195" t="s">
        <v>226</v>
      </c>
      <c r="D4" s="195" t="s">
        <v>5</v>
      </c>
      <c r="E4" s="195" t="s">
        <v>225</v>
      </c>
      <c r="F4" s="195" t="s">
        <v>226</v>
      </c>
      <c r="G4" s="196" t="s">
        <v>5</v>
      </c>
    </row>
    <row r="5" spans="1:7" ht="45.75" customHeight="1">
      <c r="A5" s="197" t="s">
        <v>128</v>
      </c>
      <c r="B5" s="198">
        <v>1193</v>
      </c>
      <c r="C5" s="198">
        <v>1863</v>
      </c>
      <c r="D5" s="199">
        <f>((C5-B5)/B5)</f>
        <v>0.5616093880972338</v>
      </c>
      <c r="E5" s="198">
        <v>3837</v>
      </c>
      <c r="F5" s="198">
        <v>4992</v>
      </c>
      <c r="G5" s="200">
        <f>(F5-E5)/E5/100</f>
        <v>0.0030101641907740425</v>
      </c>
    </row>
    <row r="6" spans="1:7" ht="45.75" customHeight="1">
      <c r="A6" s="197" t="s">
        <v>129</v>
      </c>
      <c r="B6" s="198">
        <v>169</v>
      </c>
      <c r="C6" s="198">
        <v>134</v>
      </c>
      <c r="D6" s="199">
        <f aca="true" t="shared" si="0" ref="D6:D19">((C6-B6)/B6)</f>
        <v>-0.20710059171597633</v>
      </c>
      <c r="E6" s="198">
        <v>636</v>
      </c>
      <c r="F6" s="198">
        <v>470</v>
      </c>
      <c r="G6" s="200">
        <f aca="true" t="shared" si="1" ref="G6:G19">(F6-E6)/E6/100</f>
        <v>-0.002610062893081761</v>
      </c>
    </row>
    <row r="7" spans="1:7" ht="45.75" customHeight="1">
      <c r="A7" s="197" t="s">
        <v>256</v>
      </c>
      <c r="B7" s="198">
        <v>38</v>
      </c>
      <c r="C7" s="198">
        <v>195</v>
      </c>
      <c r="D7" s="199">
        <f t="shared" si="0"/>
        <v>4.131578947368421</v>
      </c>
      <c r="E7" s="198">
        <v>147</v>
      </c>
      <c r="F7" s="198">
        <v>350</v>
      </c>
      <c r="G7" s="200">
        <f t="shared" si="1"/>
        <v>0.01380952380952381</v>
      </c>
    </row>
    <row r="8" spans="1:7" ht="45.75" customHeight="1">
      <c r="A8" s="197" t="s">
        <v>132</v>
      </c>
      <c r="B8" s="198">
        <v>8398</v>
      </c>
      <c r="C8" s="198">
        <v>10975</v>
      </c>
      <c r="D8" s="199">
        <f t="shared" si="0"/>
        <v>0.30685877589902355</v>
      </c>
      <c r="E8" s="198">
        <v>27355</v>
      </c>
      <c r="F8" s="198">
        <v>32263</v>
      </c>
      <c r="G8" s="200">
        <f t="shared" si="1"/>
        <v>0.001794187534271614</v>
      </c>
    </row>
    <row r="9" spans="1:7" ht="45.75" customHeight="1">
      <c r="A9" s="197" t="s">
        <v>257</v>
      </c>
      <c r="B9" s="198">
        <v>4078</v>
      </c>
      <c r="C9" s="198">
        <v>6298</v>
      </c>
      <c r="D9" s="199">
        <f t="shared" si="0"/>
        <v>0.5443845022069642</v>
      </c>
      <c r="E9" s="198">
        <v>13135</v>
      </c>
      <c r="F9" s="198">
        <v>16261</v>
      </c>
      <c r="G9" s="200">
        <f t="shared" si="1"/>
        <v>0.0023799010277883517</v>
      </c>
    </row>
    <row r="10" spans="1:7" ht="45.75" customHeight="1">
      <c r="A10" s="197" t="s">
        <v>258</v>
      </c>
      <c r="B10" s="198">
        <v>14387</v>
      </c>
      <c r="C10" s="198">
        <v>18241</v>
      </c>
      <c r="D10" s="199">
        <f t="shared" si="0"/>
        <v>0.2678807256551053</v>
      </c>
      <c r="E10" s="198">
        <v>45108</v>
      </c>
      <c r="F10" s="198">
        <v>51689</v>
      </c>
      <c r="G10" s="200">
        <f t="shared" si="1"/>
        <v>0.00145894298128935</v>
      </c>
    </row>
    <row r="11" spans="1:7" ht="45.75" customHeight="1">
      <c r="A11" s="197" t="s">
        <v>259</v>
      </c>
      <c r="B11" s="198">
        <v>161</v>
      </c>
      <c r="C11" s="198">
        <v>193</v>
      </c>
      <c r="D11" s="199">
        <f t="shared" si="0"/>
        <v>0.19875776397515527</v>
      </c>
      <c r="E11" s="198">
        <v>514</v>
      </c>
      <c r="F11" s="198">
        <v>657</v>
      </c>
      <c r="G11" s="200">
        <f t="shared" si="1"/>
        <v>0.002782101167315175</v>
      </c>
    </row>
    <row r="12" spans="1:7" ht="45.75" customHeight="1">
      <c r="A12" s="197" t="s">
        <v>137</v>
      </c>
      <c r="B12" s="198">
        <v>308</v>
      </c>
      <c r="C12" s="198">
        <v>511</v>
      </c>
      <c r="D12" s="199">
        <f t="shared" si="0"/>
        <v>0.6590909090909091</v>
      </c>
      <c r="E12" s="198">
        <v>1005</v>
      </c>
      <c r="F12" s="198">
        <v>1290</v>
      </c>
      <c r="G12" s="200">
        <f t="shared" si="1"/>
        <v>0.0028358208955223878</v>
      </c>
    </row>
    <row r="13" spans="1:7" ht="45.75" customHeight="1">
      <c r="A13" s="197" t="s">
        <v>139</v>
      </c>
      <c r="B13" s="198">
        <v>79</v>
      </c>
      <c r="C13" s="198">
        <v>15</v>
      </c>
      <c r="D13" s="199">
        <f t="shared" si="0"/>
        <v>-0.810126582278481</v>
      </c>
      <c r="E13" s="198">
        <v>170</v>
      </c>
      <c r="F13" s="198">
        <v>50</v>
      </c>
      <c r="G13" s="200">
        <f t="shared" si="1"/>
        <v>-0.007058823529411765</v>
      </c>
    </row>
    <row r="14" spans="1:7" ht="45.75" customHeight="1">
      <c r="A14" s="197" t="s">
        <v>141</v>
      </c>
      <c r="B14" s="198">
        <v>1955</v>
      </c>
      <c r="C14" s="198">
        <v>2638</v>
      </c>
      <c r="D14" s="199">
        <f t="shared" si="0"/>
        <v>0.3493606138107417</v>
      </c>
      <c r="E14" s="198">
        <v>6691</v>
      </c>
      <c r="F14" s="198">
        <v>7818</v>
      </c>
      <c r="G14" s="200">
        <f t="shared" si="1"/>
        <v>0.001684352114781049</v>
      </c>
    </row>
    <row r="15" spans="1:7" ht="45.75" customHeight="1">
      <c r="A15" s="197" t="s">
        <v>142</v>
      </c>
      <c r="B15" s="198">
        <v>14440</v>
      </c>
      <c r="C15" s="198">
        <v>17651</v>
      </c>
      <c r="D15" s="199">
        <f t="shared" si="0"/>
        <v>0.22236842105263158</v>
      </c>
      <c r="E15" s="198">
        <v>44621</v>
      </c>
      <c r="F15" s="198">
        <v>51487</v>
      </c>
      <c r="G15" s="200">
        <f t="shared" si="1"/>
        <v>0.0015387373658143028</v>
      </c>
    </row>
    <row r="16" spans="1:7" ht="45.75" customHeight="1">
      <c r="A16" s="197" t="s">
        <v>143</v>
      </c>
      <c r="B16" s="198">
        <v>11163</v>
      </c>
      <c r="C16" s="198">
        <v>13624</v>
      </c>
      <c r="D16" s="199">
        <f t="shared" si="0"/>
        <v>0.22046044969990147</v>
      </c>
      <c r="E16" s="198">
        <v>36937</v>
      </c>
      <c r="F16" s="198">
        <v>40203</v>
      </c>
      <c r="G16" s="200">
        <f t="shared" si="1"/>
        <v>0.0008842082464737256</v>
      </c>
    </row>
    <row r="17" spans="1:7" ht="45.75" customHeight="1">
      <c r="A17" s="197" t="s">
        <v>144</v>
      </c>
      <c r="B17" s="198">
        <v>297</v>
      </c>
      <c r="C17" s="198">
        <v>412</v>
      </c>
      <c r="D17" s="199">
        <f t="shared" si="0"/>
        <v>0.3872053872053872</v>
      </c>
      <c r="E17" s="198">
        <v>970</v>
      </c>
      <c r="F17" s="198">
        <v>1266</v>
      </c>
      <c r="G17" s="200">
        <f t="shared" si="1"/>
        <v>0.0030515463917525775</v>
      </c>
    </row>
    <row r="18" spans="1:7" ht="45.75" customHeight="1" thickBot="1">
      <c r="A18" s="201" t="s">
        <v>103</v>
      </c>
      <c r="B18" s="202"/>
      <c r="C18" s="202"/>
      <c r="D18" s="199"/>
      <c r="E18" s="202"/>
      <c r="F18" s="202"/>
      <c r="G18" s="200"/>
    </row>
    <row r="19" spans="1:7" ht="45.75" customHeight="1" thickBot="1" thickTop="1">
      <c r="A19" s="203"/>
      <c r="B19" s="204">
        <f>SUM(B5:B18)</f>
        <v>56666</v>
      </c>
      <c r="C19" s="204">
        <f>SUM(C5:C18)</f>
        <v>72750</v>
      </c>
      <c r="D19" s="199">
        <f t="shared" si="0"/>
        <v>0.283838633395687</v>
      </c>
      <c r="E19" s="204">
        <f>SUM(E5:E18)</f>
        <v>181126</v>
      </c>
      <c r="F19" s="204">
        <f>SUM(F5:F18)</f>
        <v>208796</v>
      </c>
      <c r="G19" s="200">
        <f t="shared" si="1"/>
        <v>0.001527665823791173</v>
      </c>
    </row>
    <row r="20" spans="1:7" ht="22.5" customHeight="1">
      <c r="A20" s="303" t="s">
        <v>260</v>
      </c>
      <c r="B20" s="303"/>
      <c r="C20" s="303"/>
      <c r="D20" s="303"/>
      <c r="E20" s="303"/>
      <c r="F20" s="303"/>
      <c r="G20" s="303"/>
    </row>
    <row r="21" spans="1:7" ht="22.5" customHeight="1">
      <c r="A21" s="304" t="s">
        <v>261</v>
      </c>
      <c r="B21" s="304"/>
      <c r="C21" s="304"/>
      <c r="D21" s="304"/>
      <c r="E21" s="304"/>
      <c r="F21" s="304"/>
      <c r="G21" s="304"/>
    </row>
  </sheetData>
  <sheetProtection/>
  <mergeCells count="6">
    <mergeCell ref="A1:G1"/>
    <mergeCell ref="A3:A4"/>
    <mergeCell ref="B3:D3"/>
    <mergeCell ref="E3:G3"/>
    <mergeCell ref="A20:G20"/>
    <mergeCell ref="A21:G21"/>
  </mergeCells>
  <printOptions horizontalCentered="1"/>
  <pageMargins left="0.7086614173228347" right="0.7086614173228347" top="1.1811023622047245" bottom="1.1811023622047245" header="0" footer="0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SheetLayoutView="100" zoomScalePageLayoutView="0" workbookViewId="0" topLeftCell="A1">
      <selection activeCell="D48" sqref="D48"/>
    </sheetView>
  </sheetViews>
  <sheetFormatPr defaultColWidth="8.88671875" defaultRowHeight="13.5"/>
  <cols>
    <col min="1" max="1" width="4.88671875" style="194" customWidth="1"/>
    <col min="2" max="2" width="22.77734375" style="194" customWidth="1"/>
    <col min="3" max="5" width="9.5546875" style="194" customWidth="1"/>
    <col min="6" max="6" width="22.77734375" style="194" customWidth="1"/>
    <col min="7" max="9" width="9.5546875" style="194" customWidth="1"/>
    <col min="10" max="16384" width="8.88671875" style="194" customWidth="1"/>
  </cols>
  <sheetData>
    <row r="1" spans="1:9" s="147" customFormat="1" ht="27" customHeight="1">
      <c r="A1" s="269" t="s">
        <v>262</v>
      </c>
      <c r="B1" s="269"/>
      <c r="C1" s="269"/>
      <c r="D1" s="269"/>
      <c r="E1" s="269"/>
      <c r="F1" s="269"/>
      <c r="G1" s="269"/>
      <c r="H1" s="269"/>
      <c r="I1" s="269"/>
    </row>
    <row r="2" spans="1:9" s="205" customFormat="1" ht="21" customHeight="1" thickBot="1">
      <c r="A2" s="296" t="s">
        <v>263</v>
      </c>
      <c r="B2" s="296"/>
      <c r="C2" s="296"/>
      <c r="D2" s="296"/>
      <c r="E2" s="296"/>
      <c r="F2" s="296"/>
      <c r="G2" s="296"/>
      <c r="H2" s="296"/>
      <c r="I2" s="296"/>
    </row>
    <row r="3" spans="1:9" s="141" customFormat="1" ht="19.5" customHeight="1">
      <c r="A3" s="298" t="s">
        <v>157</v>
      </c>
      <c r="B3" s="300" t="s">
        <v>4</v>
      </c>
      <c r="C3" s="300"/>
      <c r="D3" s="300"/>
      <c r="E3" s="300"/>
      <c r="F3" s="300" t="s">
        <v>46</v>
      </c>
      <c r="G3" s="300"/>
      <c r="H3" s="300"/>
      <c r="I3" s="301"/>
    </row>
    <row r="4" spans="1:9" s="141" customFormat="1" ht="19.5" customHeight="1">
      <c r="A4" s="299"/>
      <c r="B4" s="148" t="s">
        <v>188</v>
      </c>
      <c r="C4" s="148" t="s">
        <v>225</v>
      </c>
      <c r="D4" s="148" t="s">
        <v>226</v>
      </c>
      <c r="E4" s="148" t="s">
        <v>5</v>
      </c>
      <c r="F4" s="148" t="s">
        <v>188</v>
      </c>
      <c r="G4" s="148" t="s">
        <v>225</v>
      </c>
      <c r="H4" s="148" t="s">
        <v>226</v>
      </c>
      <c r="I4" s="149" t="s">
        <v>5</v>
      </c>
    </row>
    <row r="5" spans="1:9" s="141" customFormat="1" ht="23.25" customHeight="1">
      <c r="A5" s="72">
        <v>1</v>
      </c>
      <c r="B5" s="206" t="s">
        <v>264</v>
      </c>
      <c r="C5" s="207">
        <v>1997</v>
      </c>
      <c r="D5" s="207">
        <v>2164</v>
      </c>
      <c r="E5" s="152">
        <f>(D5-C5)/C5</f>
        <v>0.08362543815723586</v>
      </c>
      <c r="F5" s="206" t="s">
        <v>264</v>
      </c>
      <c r="G5" s="207">
        <v>538</v>
      </c>
      <c r="H5" s="207">
        <v>703</v>
      </c>
      <c r="I5" s="164">
        <f>(H5-G5)/G5</f>
        <v>0.3066914498141264</v>
      </c>
    </row>
    <row r="6" spans="1:9" s="141" customFormat="1" ht="23.25" customHeight="1">
      <c r="A6" s="72">
        <v>2</v>
      </c>
      <c r="B6" s="206" t="s">
        <v>159</v>
      </c>
      <c r="C6" s="207">
        <v>1732</v>
      </c>
      <c r="D6" s="207">
        <v>2003</v>
      </c>
      <c r="E6" s="152">
        <f aca="true" t="shared" si="0" ref="E6:E14">(D6-C6)/C6</f>
        <v>0.1564665127020785</v>
      </c>
      <c r="F6" s="206" t="s">
        <v>159</v>
      </c>
      <c r="G6" s="207">
        <v>570</v>
      </c>
      <c r="H6" s="207">
        <v>744</v>
      </c>
      <c r="I6" s="164">
        <f aca="true" t="shared" si="1" ref="I6:I14">(H6-G6)/G6</f>
        <v>0.30526315789473685</v>
      </c>
    </row>
    <row r="7" spans="1:9" s="141" customFormat="1" ht="23.25" customHeight="1">
      <c r="A7" s="72">
        <v>3</v>
      </c>
      <c r="B7" s="206" t="s">
        <v>168</v>
      </c>
      <c r="C7" s="207">
        <v>1042</v>
      </c>
      <c r="D7" s="207">
        <v>1995</v>
      </c>
      <c r="E7" s="152">
        <f t="shared" si="0"/>
        <v>0.9145873320537428</v>
      </c>
      <c r="F7" s="206" t="s">
        <v>168</v>
      </c>
      <c r="G7" s="207">
        <v>326</v>
      </c>
      <c r="H7" s="207">
        <v>725</v>
      </c>
      <c r="I7" s="164">
        <f t="shared" si="1"/>
        <v>1.2239263803680982</v>
      </c>
    </row>
    <row r="8" spans="1:9" s="141" customFormat="1" ht="23.25" customHeight="1">
      <c r="A8" s="72">
        <v>4</v>
      </c>
      <c r="B8" s="206" t="s">
        <v>265</v>
      </c>
      <c r="C8" s="207">
        <v>721</v>
      </c>
      <c r="D8" s="207">
        <v>1730</v>
      </c>
      <c r="E8" s="152">
        <f t="shared" si="0"/>
        <v>1.3994452149791956</v>
      </c>
      <c r="F8" s="206" t="s">
        <v>265</v>
      </c>
      <c r="G8" s="207">
        <v>201</v>
      </c>
      <c r="H8" s="207">
        <v>519</v>
      </c>
      <c r="I8" s="164">
        <f t="shared" si="1"/>
        <v>1.5820895522388059</v>
      </c>
    </row>
    <row r="9" spans="1:9" s="141" customFormat="1" ht="23.25" customHeight="1">
      <c r="A9" s="72">
        <v>5</v>
      </c>
      <c r="B9" s="206" t="s">
        <v>166</v>
      </c>
      <c r="C9" s="207">
        <v>780</v>
      </c>
      <c r="D9" s="207">
        <v>1706</v>
      </c>
      <c r="E9" s="152">
        <f t="shared" si="0"/>
        <v>1.1871794871794872</v>
      </c>
      <c r="F9" s="206" t="s">
        <v>166</v>
      </c>
      <c r="G9" s="207">
        <v>271</v>
      </c>
      <c r="H9" s="207">
        <v>623</v>
      </c>
      <c r="I9" s="164">
        <f t="shared" si="1"/>
        <v>1.2988929889298892</v>
      </c>
    </row>
    <row r="10" spans="1:9" s="141" customFormat="1" ht="23.25" customHeight="1">
      <c r="A10" s="72">
        <v>6</v>
      </c>
      <c r="B10" s="206" t="s">
        <v>167</v>
      </c>
      <c r="C10" s="207">
        <v>461</v>
      </c>
      <c r="D10" s="207">
        <v>1019</v>
      </c>
      <c r="E10" s="152">
        <f t="shared" si="0"/>
        <v>1.210412147505423</v>
      </c>
      <c r="F10" s="206" t="s">
        <v>167</v>
      </c>
      <c r="G10" s="207">
        <v>188</v>
      </c>
      <c r="H10" s="207">
        <v>380</v>
      </c>
      <c r="I10" s="164">
        <f t="shared" si="1"/>
        <v>1.0212765957446808</v>
      </c>
    </row>
    <row r="11" spans="1:9" s="141" customFormat="1" ht="23.25" customHeight="1">
      <c r="A11" s="72">
        <v>7</v>
      </c>
      <c r="B11" s="206" t="s">
        <v>266</v>
      </c>
      <c r="C11" s="207">
        <v>802</v>
      </c>
      <c r="D11" s="207">
        <v>806</v>
      </c>
      <c r="E11" s="152">
        <f t="shared" si="0"/>
        <v>0.004987531172069825</v>
      </c>
      <c r="F11" s="206" t="s">
        <v>266</v>
      </c>
      <c r="G11" s="207">
        <v>284</v>
      </c>
      <c r="H11" s="207">
        <v>210</v>
      </c>
      <c r="I11" s="164">
        <f t="shared" si="1"/>
        <v>-0.2605633802816901</v>
      </c>
    </row>
    <row r="12" spans="1:9" s="141" customFormat="1" ht="23.25" customHeight="1">
      <c r="A12" s="72">
        <v>8</v>
      </c>
      <c r="B12" s="206" t="s">
        <v>267</v>
      </c>
      <c r="C12" s="207">
        <v>583</v>
      </c>
      <c r="D12" s="207">
        <v>732</v>
      </c>
      <c r="E12" s="152">
        <f t="shared" si="0"/>
        <v>0.2555746140651801</v>
      </c>
      <c r="F12" s="206" t="s">
        <v>267</v>
      </c>
      <c r="G12" s="207">
        <v>141</v>
      </c>
      <c r="H12" s="207">
        <v>287</v>
      </c>
      <c r="I12" s="164">
        <f t="shared" si="1"/>
        <v>1.0354609929078014</v>
      </c>
    </row>
    <row r="13" spans="1:9" s="141" customFormat="1" ht="23.25" customHeight="1">
      <c r="A13" s="72">
        <v>9</v>
      </c>
      <c r="B13" s="206" t="s">
        <v>268</v>
      </c>
      <c r="C13" s="207">
        <v>613</v>
      </c>
      <c r="D13" s="207">
        <v>599</v>
      </c>
      <c r="E13" s="152">
        <f t="shared" si="0"/>
        <v>-0.022838499184339316</v>
      </c>
      <c r="F13" s="206" t="s">
        <v>268</v>
      </c>
      <c r="G13" s="207">
        <v>183</v>
      </c>
      <c r="H13" s="207">
        <v>198</v>
      </c>
      <c r="I13" s="164">
        <f t="shared" si="1"/>
        <v>0.08196721311475409</v>
      </c>
    </row>
    <row r="14" spans="1:9" s="141" customFormat="1" ht="23.25" customHeight="1" thickBot="1">
      <c r="A14" s="73">
        <v>10</v>
      </c>
      <c r="B14" s="208" t="s">
        <v>163</v>
      </c>
      <c r="C14" s="209"/>
      <c r="D14" s="209">
        <v>535</v>
      </c>
      <c r="E14" s="159" t="e">
        <f t="shared" si="0"/>
        <v>#DIV/0!</v>
      </c>
      <c r="F14" s="208" t="s">
        <v>163</v>
      </c>
      <c r="G14" s="209"/>
      <c r="H14" s="209">
        <v>167</v>
      </c>
      <c r="I14" s="210" t="e">
        <f t="shared" si="1"/>
        <v>#DIV/0!</v>
      </c>
    </row>
    <row r="15" spans="1:9" s="141" customFormat="1" ht="9" customHeight="1">
      <c r="A15" s="194"/>
      <c r="B15" s="194"/>
      <c r="C15" s="194"/>
      <c r="D15" s="194"/>
      <c r="E15" s="194"/>
      <c r="F15" s="194"/>
      <c r="G15" s="194"/>
      <c r="H15" s="194"/>
      <c r="I15" s="194"/>
    </row>
    <row r="16" spans="1:9" s="205" customFormat="1" ht="21" customHeight="1" thickBot="1">
      <c r="A16" s="296" t="s">
        <v>269</v>
      </c>
      <c r="B16" s="296"/>
      <c r="C16" s="296"/>
      <c r="D16" s="296"/>
      <c r="E16" s="296"/>
      <c r="F16" s="296"/>
      <c r="G16" s="296"/>
      <c r="H16" s="296"/>
      <c r="I16" s="296"/>
    </row>
    <row r="17" spans="1:9" s="141" customFormat="1" ht="19.5" customHeight="1">
      <c r="A17" s="298" t="s">
        <v>157</v>
      </c>
      <c r="B17" s="300" t="s">
        <v>4</v>
      </c>
      <c r="C17" s="300"/>
      <c r="D17" s="300"/>
      <c r="E17" s="300"/>
      <c r="F17" s="300" t="s">
        <v>46</v>
      </c>
      <c r="G17" s="300"/>
      <c r="H17" s="300"/>
      <c r="I17" s="301"/>
    </row>
    <row r="18" spans="1:9" s="141" customFormat="1" ht="19.5" customHeight="1">
      <c r="A18" s="299"/>
      <c r="B18" s="148" t="s">
        <v>188</v>
      </c>
      <c r="C18" s="148" t="s">
        <v>225</v>
      </c>
      <c r="D18" s="148" t="s">
        <v>226</v>
      </c>
      <c r="E18" s="148" t="s">
        <v>5</v>
      </c>
      <c r="F18" s="148" t="s">
        <v>188</v>
      </c>
      <c r="G18" s="148" t="s">
        <v>225</v>
      </c>
      <c r="H18" s="148" t="s">
        <v>226</v>
      </c>
      <c r="I18" s="149" t="s">
        <v>5</v>
      </c>
    </row>
    <row r="19" spans="1:9" s="141" customFormat="1" ht="23.25" customHeight="1">
      <c r="A19" s="72">
        <v>1</v>
      </c>
      <c r="B19" s="206" t="s">
        <v>159</v>
      </c>
      <c r="C19" s="207">
        <v>1144</v>
      </c>
      <c r="D19" s="207">
        <v>1238</v>
      </c>
      <c r="E19" s="152">
        <f aca="true" t="shared" si="2" ref="E19:E28">(D19-C19)/C19</f>
        <v>0.08216783216783216</v>
      </c>
      <c r="F19" s="206" t="s">
        <v>159</v>
      </c>
      <c r="G19" s="207">
        <v>375</v>
      </c>
      <c r="H19" s="211">
        <v>486</v>
      </c>
      <c r="I19" s="164">
        <f>(H19-G19)/G19</f>
        <v>0.296</v>
      </c>
    </row>
    <row r="20" spans="1:9" s="141" customFormat="1" ht="23.25" customHeight="1">
      <c r="A20" s="72">
        <v>2</v>
      </c>
      <c r="B20" s="206" t="s">
        <v>264</v>
      </c>
      <c r="C20" s="207">
        <v>761</v>
      </c>
      <c r="D20" s="207">
        <v>516</v>
      </c>
      <c r="E20" s="152">
        <f t="shared" si="2"/>
        <v>-0.3219448094612352</v>
      </c>
      <c r="F20" s="206" t="s">
        <v>264</v>
      </c>
      <c r="G20" s="207">
        <v>219</v>
      </c>
      <c r="H20" s="211">
        <v>118</v>
      </c>
      <c r="I20" s="164">
        <f aca="true" t="shared" si="3" ref="I20:I28">(H20-G20)/G20</f>
        <v>-0.4611872146118721</v>
      </c>
    </row>
    <row r="21" spans="1:9" s="141" customFormat="1" ht="23.25" customHeight="1">
      <c r="A21" s="72">
        <v>3</v>
      </c>
      <c r="B21" s="206" t="s">
        <v>270</v>
      </c>
      <c r="C21" s="207">
        <v>346</v>
      </c>
      <c r="D21" s="207">
        <v>412</v>
      </c>
      <c r="E21" s="152">
        <f t="shared" si="2"/>
        <v>0.1907514450867052</v>
      </c>
      <c r="F21" s="206" t="s">
        <v>270</v>
      </c>
      <c r="G21" s="207">
        <v>102</v>
      </c>
      <c r="H21" s="211">
        <v>91</v>
      </c>
      <c r="I21" s="164">
        <f t="shared" si="3"/>
        <v>-0.10784313725490197</v>
      </c>
    </row>
    <row r="22" spans="1:9" s="141" customFormat="1" ht="23.25" customHeight="1">
      <c r="A22" s="72">
        <v>4</v>
      </c>
      <c r="B22" s="206" t="s">
        <v>271</v>
      </c>
      <c r="C22" s="207">
        <v>278</v>
      </c>
      <c r="D22" s="207">
        <v>316</v>
      </c>
      <c r="E22" s="152">
        <f t="shared" si="2"/>
        <v>0.1366906474820144</v>
      </c>
      <c r="F22" s="206" t="s">
        <v>271</v>
      </c>
      <c r="G22" s="207">
        <v>106</v>
      </c>
      <c r="H22" s="211">
        <v>78</v>
      </c>
      <c r="I22" s="164">
        <v>0</v>
      </c>
    </row>
    <row r="23" spans="1:9" s="141" customFormat="1" ht="23.25" customHeight="1">
      <c r="A23" s="72">
        <v>5</v>
      </c>
      <c r="B23" s="206" t="s">
        <v>272</v>
      </c>
      <c r="C23" s="207">
        <v>301</v>
      </c>
      <c r="D23" s="207">
        <v>210</v>
      </c>
      <c r="E23" s="152">
        <f t="shared" si="2"/>
        <v>-0.3023255813953488</v>
      </c>
      <c r="F23" s="206" t="s">
        <v>272</v>
      </c>
      <c r="G23" s="207">
        <v>96</v>
      </c>
      <c r="H23" s="211">
        <v>33</v>
      </c>
      <c r="I23" s="164">
        <f t="shared" si="3"/>
        <v>-0.65625</v>
      </c>
    </row>
    <row r="24" spans="1:9" s="141" customFormat="1" ht="23.25" customHeight="1">
      <c r="A24" s="72">
        <v>6</v>
      </c>
      <c r="B24" s="206" t="s">
        <v>273</v>
      </c>
      <c r="C24" s="207">
        <v>139</v>
      </c>
      <c r="D24" s="207">
        <v>200</v>
      </c>
      <c r="E24" s="152">
        <f t="shared" si="2"/>
        <v>0.43884892086330934</v>
      </c>
      <c r="F24" s="206" t="s">
        <v>273</v>
      </c>
      <c r="G24" s="207">
        <v>75</v>
      </c>
      <c r="H24" s="211">
        <v>52</v>
      </c>
      <c r="I24" s="164">
        <f t="shared" si="3"/>
        <v>-0.30666666666666664</v>
      </c>
    </row>
    <row r="25" spans="1:9" s="141" customFormat="1" ht="23.25" customHeight="1">
      <c r="A25" s="72">
        <v>7</v>
      </c>
      <c r="B25" s="206" t="s">
        <v>274</v>
      </c>
      <c r="C25" s="207">
        <v>178</v>
      </c>
      <c r="D25" s="207">
        <v>188</v>
      </c>
      <c r="E25" s="152">
        <v>1</v>
      </c>
      <c r="F25" s="206" t="s">
        <v>274</v>
      </c>
      <c r="G25" s="207">
        <v>46</v>
      </c>
      <c r="H25" s="211">
        <v>58</v>
      </c>
      <c r="I25" s="164">
        <f t="shared" si="3"/>
        <v>0.2608695652173913</v>
      </c>
    </row>
    <row r="26" spans="1:9" s="141" customFormat="1" ht="23.25" customHeight="1">
      <c r="A26" s="72">
        <v>8</v>
      </c>
      <c r="B26" s="206" t="s">
        <v>275</v>
      </c>
      <c r="C26" s="207">
        <v>27</v>
      </c>
      <c r="D26" s="207">
        <v>171</v>
      </c>
      <c r="E26" s="152">
        <f t="shared" si="2"/>
        <v>5.333333333333333</v>
      </c>
      <c r="F26" s="206" t="s">
        <v>275</v>
      </c>
      <c r="G26" s="207">
        <v>7</v>
      </c>
      <c r="H26" s="211">
        <v>54</v>
      </c>
      <c r="I26" s="164">
        <f t="shared" si="3"/>
        <v>6.714285714285714</v>
      </c>
    </row>
    <row r="27" spans="1:9" s="141" customFormat="1" ht="23.25" customHeight="1">
      <c r="A27" s="72">
        <v>9</v>
      </c>
      <c r="B27" s="206" t="s">
        <v>276</v>
      </c>
      <c r="C27" s="207">
        <v>85</v>
      </c>
      <c r="D27" s="207">
        <v>140</v>
      </c>
      <c r="E27" s="152">
        <f t="shared" si="2"/>
        <v>0.6470588235294118</v>
      </c>
      <c r="F27" s="206" t="s">
        <v>276</v>
      </c>
      <c r="G27" s="207">
        <v>30</v>
      </c>
      <c r="H27" s="211">
        <v>25</v>
      </c>
      <c r="I27" s="164">
        <f t="shared" si="3"/>
        <v>-0.16666666666666666</v>
      </c>
    </row>
    <row r="28" spans="1:9" s="141" customFormat="1" ht="23.25" customHeight="1" thickBot="1">
      <c r="A28" s="73">
        <v>10</v>
      </c>
      <c r="B28" s="208" t="s">
        <v>277</v>
      </c>
      <c r="C28" s="209">
        <v>44</v>
      </c>
      <c r="D28" s="209">
        <v>134</v>
      </c>
      <c r="E28" s="159">
        <f t="shared" si="2"/>
        <v>2.0454545454545454</v>
      </c>
      <c r="F28" s="208" t="s">
        <v>277</v>
      </c>
      <c r="G28" s="209">
        <v>14</v>
      </c>
      <c r="H28" s="212">
        <v>51</v>
      </c>
      <c r="I28" s="210">
        <f t="shared" si="3"/>
        <v>2.642857142857143</v>
      </c>
    </row>
    <row r="29" spans="1:9" s="141" customFormat="1" ht="9" customHeight="1">
      <c r="A29" s="194"/>
      <c r="B29" s="194"/>
      <c r="C29" s="194"/>
      <c r="D29" s="194"/>
      <c r="E29" s="194"/>
      <c r="F29" s="194"/>
      <c r="G29" s="194"/>
      <c r="H29" s="194"/>
      <c r="I29" s="194"/>
    </row>
    <row r="30" spans="1:9" s="205" customFormat="1" ht="21" customHeight="1" thickBot="1">
      <c r="A30" s="296" t="s">
        <v>278</v>
      </c>
      <c r="B30" s="296"/>
      <c r="C30" s="296"/>
      <c r="D30" s="296"/>
      <c r="E30" s="296"/>
      <c r="F30" s="296"/>
      <c r="G30" s="296"/>
      <c r="H30" s="296"/>
      <c r="I30" s="296"/>
    </row>
    <row r="31" spans="1:9" s="141" customFormat="1" ht="19.5" customHeight="1">
      <c r="A31" s="298" t="s">
        <v>157</v>
      </c>
      <c r="B31" s="300" t="s">
        <v>4</v>
      </c>
      <c r="C31" s="300"/>
      <c r="D31" s="300"/>
      <c r="E31" s="300"/>
      <c r="F31" s="300" t="s">
        <v>46</v>
      </c>
      <c r="G31" s="300"/>
      <c r="H31" s="300"/>
      <c r="I31" s="301"/>
    </row>
    <row r="32" spans="1:9" s="141" customFormat="1" ht="19.5" customHeight="1">
      <c r="A32" s="299"/>
      <c r="B32" s="148" t="s">
        <v>188</v>
      </c>
      <c r="C32" s="148" t="s">
        <v>225</v>
      </c>
      <c r="D32" s="148" t="s">
        <v>226</v>
      </c>
      <c r="E32" s="148" t="s">
        <v>5</v>
      </c>
      <c r="F32" s="148" t="s">
        <v>188</v>
      </c>
      <c r="G32" s="148" t="s">
        <v>225</v>
      </c>
      <c r="H32" s="148" t="s">
        <v>226</v>
      </c>
      <c r="I32" s="149" t="s">
        <v>5</v>
      </c>
    </row>
    <row r="33" spans="1:9" s="141" customFormat="1" ht="23.25" customHeight="1">
      <c r="A33" s="72">
        <v>1</v>
      </c>
      <c r="B33" s="206" t="s">
        <v>270</v>
      </c>
      <c r="C33" s="207">
        <v>932</v>
      </c>
      <c r="D33" s="207">
        <v>1213</v>
      </c>
      <c r="E33" s="152">
        <f>(D33-C33)/C33</f>
        <v>0.30150214592274677</v>
      </c>
      <c r="F33" s="206" t="s">
        <v>270</v>
      </c>
      <c r="G33" s="207">
        <v>242</v>
      </c>
      <c r="H33" s="207">
        <v>662</v>
      </c>
      <c r="I33" s="164">
        <f>(H33-G33)/G33</f>
        <v>1.7355371900826446</v>
      </c>
    </row>
    <row r="34" spans="1:9" s="141" customFormat="1" ht="23.25" customHeight="1">
      <c r="A34" s="72">
        <v>2</v>
      </c>
      <c r="B34" s="206" t="s">
        <v>273</v>
      </c>
      <c r="C34" s="207">
        <v>359</v>
      </c>
      <c r="D34" s="207">
        <v>996</v>
      </c>
      <c r="E34" s="152">
        <f aca="true" t="shared" si="4" ref="E34:E42">(D34-C34)/C34</f>
        <v>1.7743732590529249</v>
      </c>
      <c r="F34" s="206" t="s">
        <v>273</v>
      </c>
      <c r="G34" s="207">
        <v>102</v>
      </c>
      <c r="H34" s="207">
        <v>410</v>
      </c>
      <c r="I34" s="164">
        <f aca="true" t="shared" si="5" ref="I34:I42">(H34-G34)/G34</f>
        <v>3.019607843137255</v>
      </c>
    </row>
    <row r="35" spans="1:9" s="141" customFormat="1" ht="23.25" customHeight="1">
      <c r="A35" s="72">
        <v>3</v>
      </c>
      <c r="B35" s="206" t="s">
        <v>176</v>
      </c>
      <c r="C35" s="207">
        <v>38</v>
      </c>
      <c r="D35" s="207">
        <v>495</v>
      </c>
      <c r="E35" s="152">
        <f t="shared" si="4"/>
        <v>12.026315789473685</v>
      </c>
      <c r="F35" s="206" t="s">
        <v>176</v>
      </c>
      <c r="G35" s="207">
        <v>5</v>
      </c>
      <c r="H35" s="207">
        <v>458</v>
      </c>
      <c r="I35" s="164">
        <f t="shared" si="5"/>
        <v>90.6</v>
      </c>
    </row>
    <row r="36" spans="1:9" s="141" customFormat="1" ht="23.25" customHeight="1">
      <c r="A36" s="72">
        <v>4</v>
      </c>
      <c r="B36" s="206" t="s">
        <v>279</v>
      </c>
      <c r="C36" s="207">
        <v>560</v>
      </c>
      <c r="D36" s="207">
        <v>419</v>
      </c>
      <c r="E36" s="152">
        <f t="shared" si="4"/>
        <v>-0.2517857142857143</v>
      </c>
      <c r="F36" s="206" t="s">
        <v>279</v>
      </c>
      <c r="G36" s="207">
        <v>291</v>
      </c>
      <c r="H36" s="207">
        <v>85</v>
      </c>
      <c r="I36" s="164" t="s">
        <v>280</v>
      </c>
    </row>
    <row r="37" spans="1:9" s="141" customFormat="1" ht="23.25" customHeight="1">
      <c r="A37" s="72">
        <v>5</v>
      </c>
      <c r="B37" s="206" t="s">
        <v>264</v>
      </c>
      <c r="C37" s="207">
        <v>522</v>
      </c>
      <c r="D37" s="207">
        <v>381</v>
      </c>
      <c r="E37" s="152">
        <f t="shared" si="4"/>
        <v>-0.27011494252873564</v>
      </c>
      <c r="F37" s="206" t="s">
        <v>264</v>
      </c>
      <c r="G37" s="207">
        <v>164</v>
      </c>
      <c r="H37" s="207">
        <v>101</v>
      </c>
      <c r="I37" s="164">
        <f t="shared" si="5"/>
        <v>-0.38414634146341464</v>
      </c>
    </row>
    <row r="38" spans="1:9" s="141" customFormat="1" ht="23.25" customHeight="1">
      <c r="A38" s="72">
        <v>6</v>
      </c>
      <c r="B38" s="206" t="s">
        <v>265</v>
      </c>
      <c r="C38" s="207">
        <v>70</v>
      </c>
      <c r="D38" s="207">
        <v>332</v>
      </c>
      <c r="E38" s="152">
        <f t="shared" si="4"/>
        <v>3.742857142857143</v>
      </c>
      <c r="F38" s="206" t="s">
        <v>265</v>
      </c>
      <c r="G38" s="207">
        <v>28</v>
      </c>
      <c r="H38" s="207">
        <v>220</v>
      </c>
      <c r="I38" s="164">
        <f t="shared" si="5"/>
        <v>6.857142857142857</v>
      </c>
    </row>
    <row r="39" spans="1:9" s="141" customFormat="1" ht="23.25" customHeight="1">
      <c r="A39" s="72">
        <v>7</v>
      </c>
      <c r="B39" s="206" t="s">
        <v>281</v>
      </c>
      <c r="C39" s="207">
        <v>122</v>
      </c>
      <c r="D39" s="207">
        <v>311</v>
      </c>
      <c r="E39" s="152">
        <f t="shared" si="4"/>
        <v>1.5491803278688525</v>
      </c>
      <c r="F39" s="206" t="s">
        <v>281</v>
      </c>
      <c r="G39" s="207">
        <v>43</v>
      </c>
      <c r="H39" s="207">
        <v>138</v>
      </c>
      <c r="I39" s="164">
        <f t="shared" si="5"/>
        <v>2.2093023255813953</v>
      </c>
    </row>
    <row r="40" spans="1:9" s="141" customFormat="1" ht="23.25" customHeight="1">
      <c r="A40" s="72">
        <v>8</v>
      </c>
      <c r="B40" s="206" t="s">
        <v>282</v>
      </c>
      <c r="C40" s="207">
        <v>31</v>
      </c>
      <c r="D40" s="207">
        <v>291</v>
      </c>
      <c r="E40" s="152">
        <f t="shared" si="4"/>
        <v>8.387096774193548</v>
      </c>
      <c r="F40" s="206" t="s">
        <v>282</v>
      </c>
      <c r="G40" s="207">
        <v>12</v>
      </c>
      <c r="H40" s="207">
        <v>132</v>
      </c>
      <c r="I40" s="164">
        <v>1</v>
      </c>
    </row>
    <row r="41" spans="1:9" s="141" customFormat="1" ht="23.25" customHeight="1">
      <c r="A41" s="72">
        <v>9</v>
      </c>
      <c r="B41" s="206" t="s">
        <v>283</v>
      </c>
      <c r="C41" s="207">
        <v>145</v>
      </c>
      <c r="D41" s="207">
        <v>270</v>
      </c>
      <c r="E41" s="152">
        <f t="shared" si="4"/>
        <v>0.8620689655172413</v>
      </c>
      <c r="F41" s="206" t="s">
        <v>283</v>
      </c>
      <c r="G41" s="207">
        <v>55</v>
      </c>
      <c r="H41" s="207">
        <v>58</v>
      </c>
      <c r="I41" s="164">
        <f t="shared" si="5"/>
        <v>0.05454545454545454</v>
      </c>
    </row>
    <row r="42" spans="1:9" s="141" customFormat="1" ht="23.25" customHeight="1" thickBot="1">
      <c r="A42" s="73">
        <v>10</v>
      </c>
      <c r="B42" s="208" t="s">
        <v>284</v>
      </c>
      <c r="C42" s="209">
        <v>13</v>
      </c>
      <c r="D42" s="209">
        <v>223</v>
      </c>
      <c r="E42" s="159">
        <f t="shared" si="4"/>
        <v>16.153846153846153</v>
      </c>
      <c r="F42" s="208" t="s">
        <v>284</v>
      </c>
      <c r="G42" s="209">
        <v>3</v>
      </c>
      <c r="H42" s="209">
        <v>150</v>
      </c>
      <c r="I42" s="210">
        <f t="shared" si="5"/>
        <v>49</v>
      </c>
    </row>
    <row r="43" s="141" customFormat="1" ht="17.25"/>
  </sheetData>
  <sheetProtection/>
  <mergeCells count="13">
    <mergeCell ref="A17:A18"/>
    <mergeCell ref="B17:E17"/>
    <mergeCell ref="F17:I17"/>
    <mergeCell ref="A30:I30"/>
    <mergeCell ref="A31:A32"/>
    <mergeCell ref="B31:E31"/>
    <mergeCell ref="F31:I31"/>
    <mergeCell ref="A1:I1"/>
    <mergeCell ref="A2:I2"/>
    <mergeCell ref="A3:A4"/>
    <mergeCell ref="B3:E3"/>
    <mergeCell ref="F3:I3"/>
    <mergeCell ref="A16:I16"/>
  </mergeCells>
  <printOptions horizontalCentered="1"/>
  <pageMargins left="0.7086614173228347" right="0.7086614173228347" top="1.1811023622047245" bottom="1.1811023622047245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DATA-WORLD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김태경</dc:creator>
  <cp:keywords/>
  <dc:description/>
  <cp:lastModifiedBy>Administrator</cp:lastModifiedBy>
  <cp:lastPrinted>2013-10-23T08:03:14Z</cp:lastPrinted>
  <dcterms:created xsi:type="dcterms:W3CDTF">2008-10-07T12:06:13Z</dcterms:created>
  <dcterms:modified xsi:type="dcterms:W3CDTF">2013-10-25T06:41:53Z</dcterms:modified>
  <cp:category/>
  <cp:version/>
  <cp:contentType/>
  <cp:contentStatus/>
</cp:coreProperties>
</file>